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ogsit-my.sharepoint.com/personal/idodorico_ogs_it/Documents/Desktop/eliminare/"/>
    </mc:Choice>
  </mc:AlternateContent>
  <xr:revisionPtr revIDLastSave="0" documentId="8_{ED9520CD-1D1C-42E0-AB73-34F1088780D3}" xr6:coauthVersionLast="47" xr6:coauthVersionMax="47" xr10:uidLastSave="{00000000-0000-0000-0000-000000000000}"/>
  <bookViews>
    <workbookView xWindow="-120" yWindow="-120" windowWidth="29040" windowHeight="15840" xr2:uid="{094C63E3-6095-463E-989A-E33E9331D9E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9" i="1" l="1"/>
  <c r="J69" i="1"/>
  <c r="I69" i="1"/>
  <c r="D69" i="1"/>
  <c r="D64" i="1"/>
  <c r="J59" i="1"/>
  <c r="I59" i="1"/>
  <c r="D59" i="1"/>
  <c r="K58" i="1"/>
  <c r="K57" i="1"/>
  <c r="K59" i="1" s="1"/>
  <c r="J56" i="1"/>
  <c r="I53" i="1"/>
  <c r="J52" i="1"/>
  <c r="K51" i="1"/>
  <c r="D51" i="1"/>
  <c r="K50" i="1"/>
  <c r="K53" i="1" s="1"/>
  <c r="J49" i="1"/>
  <c r="J48" i="1"/>
  <c r="J53" i="1" s="1"/>
  <c r="K44" i="1"/>
  <c r="I44" i="1"/>
  <c r="J43" i="1"/>
  <c r="J42" i="1"/>
  <c r="J41" i="1"/>
  <c r="J44" i="1" s="1"/>
  <c r="J40" i="1"/>
  <c r="J39" i="1"/>
  <c r="J38" i="1"/>
  <c r="K35" i="1"/>
  <c r="I35" i="1"/>
  <c r="J34" i="1"/>
  <c r="J33" i="1"/>
  <c r="J32" i="1"/>
  <c r="J31" i="1"/>
  <c r="J30" i="1"/>
  <c r="J29" i="1"/>
  <c r="J35" i="1" s="1"/>
  <c r="D28" i="1"/>
  <c r="I26" i="1"/>
  <c r="J25" i="1"/>
  <c r="J24" i="1"/>
  <c r="K23" i="1"/>
  <c r="K26" i="1" s="1"/>
  <c r="J22" i="1"/>
  <c r="D22" i="1"/>
  <c r="J21" i="1"/>
  <c r="J20" i="1"/>
  <c r="J19" i="1"/>
  <c r="J18" i="1"/>
  <c r="J17" i="1"/>
  <c r="J26" i="1" s="1"/>
  <c r="I13" i="1"/>
  <c r="D13" i="1"/>
  <c r="D15" i="1" s="1"/>
  <c r="K12" i="1"/>
  <c r="K13" i="1" s="1"/>
  <c r="J11" i="1"/>
  <c r="J13" i="1" s="1"/>
  <c r="J10" i="1"/>
  <c r="J9" i="1"/>
  <c r="D8" i="1"/>
  <c r="K6" i="1"/>
  <c r="I6" i="1"/>
  <c r="I45" i="1" s="1"/>
  <c r="I71" i="1" s="1"/>
  <c r="I74" i="1" s="1"/>
  <c r="J5" i="1"/>
  <c r="J6" i="1" s="1"/>
  <c r="J45" i="1" s="1"/>
  <c r="J71" i="1" s="1"/>
  <c r="J74" i="1" s="1"/>
  <c r="J78" i="1" s="1"/>
  <c r="K45" i="1" l="1"/>
  <c r="K71" i="1" s="1"/>
  <c r="K74" i="1" s="1"/>
  <c r="K78" i="1" s="1"/>
  <c r="D45" i="1"/>
  <c r="D71" i="1"/>
  <c r="D74" i="1" s="1"/>
  <c r="D46" i="1" l="1"/>
  <c r="I46" i="1"/>
  <c r="I76" i="1"/>
  <c r="I78" i="1" s="1"/>
  <c r="D78" i="1"/>
  <c r="D76" i="1"/>
</calcChain>
</file>

<file path=xl/sharedStrings.xml><?xml version="1.0" encoding="utf-8"?>
<sst xmlns="http://schemas.openxmlformats.org/spreadsheetml/2006/main" count="133" uniqueCount="112">
  <si>
    <t xml:space="preserve"> </t>
  </si>
  <si>
    <t xml:space="preserve">                                                                                                                        Q U A D R O   R I A S S U N T I V O   D E L   B I L A N C I O   D I   P R E V I S I O N E   P E R   L ' A N N O   2023 (in euro)</t>
  </si>
  <si>
    <t>E    N    T    R    A    T    E</t>
  </si>
  <si>
    <t>S   P    E    S    E</t>
  </si>
  <si>
    <t>Titolo</t>
  </si>
  <si>
    <t>Categoria</t>
  </si>
  <si>
    <t>D  E  S  C  R  I  Z  I  O  N  E</t>
  </si>
  <si>
    <t>COMPETENZA</t>
  </si>
  <si>
    <t>DI CUI NUOVE SPESE</t>
  </si>
  <si>
    <t>DI CUI AVANZO APPLICATO</t>
  </si>
  <si>
    <t>TITOLO I° - ENTRATE CORR.DERIV.DA TRASFER.ATTIVI</t>
  </si>
  <si>
    <t>TITOLO I° - SPESE CORRENTI PER GLI ORGANI DELL'ENTE</t>
  </si>
  <si>
    <t>Cat.1a - Trasferimenti da parte dello Stato</t>
  </si>
  <si>
    <t>Cat.1a  - Spese per gli Organi dell'Ente</t>
  </si>
  <si>
    <t>Cat.2a - Trasferimenti da parte di Enti locali</t>
  </si>
  <si>
    <t>TOTALE TITOLO I°</t>
  </si>
  <si>
    <t>Cat.3a - Trasfer.da altri Enti del settore pubblico</t>
  </si>
  <si>
    <t>TOTALE TITOLO I</t>
  </si>
  <si>
    <t>TITOLO II° - SPESE PER IL PERSONALE IN ATTIV.DI SERVIZIO</t>
  </si>
  <si>
    <t xml:space="preserve">Cat.2a - Stipendio, indennità e rimborsi al Direttore </t>
  </si>
  <si>
    <t>TITOLO II° - ENTRATE CORR.DERIV.DA CONTR.E CONV.</t>
  </si>
  <si>
    <t>Cat.3a - Oneri per il personale in attività di servizio</t>
  </si>
  <si>
    <t xml:space="preserve">           PER L'ESEC.DI PROGRAMMI DI RICERCA</t>
  </si>
  <si>
    <t>Cat.4a - Oneri per il pers.non di ruolo in att.di servizio</t>
  </si>
  <si>
    <t>Cat.4a - Programmi di ricerca delle Sezioni e delle Strutture</t>
  </si>
  <si>
    <t>Cat.5a - Oneri per il personale in quiescenza</t>
  </si>
  <si>
    <t>Tecniche di Servizio</t>
  </si>
  <si>
    <t>TOTALE TITOLO II°</t>
  </si>
  <si>
    <t>Cat.4a - PNRR</t>
  </si>
  <si>
    <t>TOTALE TITOLO II</t>
  </si>
  <si>
    <t>TITOLO III° - SPESE CORRENTI PER ATTIVITA' ISTITUZIONALI</t>
  </si>
  <si>
    <t>TITOLO III - ENTRATE CORR. DERIVANTI DALLA</t>
  </si>
  <si>
    <t>Cat.6a - Spese per missioni</t>
  </si>
  <si>
    <t xml:space="preserve">          FORNITURA DI SERVIZI (rilevanti per IVA)</t>
  </si>
  <si>
    <t>Cat. 7a - Spese per l'acquisto di beni e servizi</t>
  </si>
  <si>
    <t>Cat. 5a - Servizi forniti delle Sezioni e dalle Strutture Tecniche</t>
  </si>
  <si>
    <t>Cat. 8a - Spese per prestazioni istituzionali</t>
  </si>
  <si>
    <t>di servizio</t>
  </si>
  <si>
    <t>Cat. 9a - Trasferimenti passivi</t>
  </si>
  <si>
    <t>Cat.6a - Imposta sul Valore Aggiunto (IVA)</t>
  </si>
  <si>
    <t>Cat.10a - Oneri finanziari</t>
  </si>
  <si>
    <t>TOTALE TITOLO III</t>
  </si>
  <si>
    <t>Cat.11a - Oneri tributari</t>
  </si>
  <si>
    <t>Cat.12a - Poste correttive e compensative di entrate correnti</t>
  </si>
  <si>
    <t>TITOLO IV° - ALTRE ENTRATE CORRENTI</t>
  </si>
  <si>
    <t>Cat.13a - Fondi utilizzabili esclusivamente mediante storni</t>
  </si>
  <si>
    <t xml:space="preserve">Cat.7a - Redditi e proventi patrimonialii </t>
  </si>
  <si>
    <t>Cat.14a - Spese non classificabili in altre voci</t>
  </si>
  <si>
    <t xml:space="preserve">Cat.8a - Recuperi e rimborsi diversi </t>
  </si>
  <si>
    <t>TOTALE TITOLO III°</t>
  </si>
  <si>
    <t xml:space="preserve">Cat.9a - Entrate non classificabili in altre voci </t>
  </si>
  <si>
    <t>TOTALE TITOLO IV</t>
  </si>
  <si>
    <t>TITOLO IV - SPESE CORR.PER L'ESEC.PROGRAMMI RICER.</t>
  </si>
  <si>
    <t xml:space="preserve">Cat.15a - Programmi di ricerca della Sezione GEO </t>
  </si>
  <si>
    <t xml:space="preserve">Cat.16a - Programmi di ricerca della Sezione OCE </t>
  </si>
  <si>
    <t>Cat.17a - Programmi di ricerca della Sezione CRS</t>
  </si>
  <si>
    <t xml:space="preserve">Cat.18a - Programmi di ricerca della Sezione CGN (ex IRI) </t>
  </si>
  <si>
    <t>Cat.19a - Programmi di ricerca delle Strutture Tecniche di Servizio</t>
  </si>
  <si>
    <t>Cat.19a - PNRR</t>
  </si>
  <si>
    <t>TOTALE TITOLO IV°</t>
  </si>
  <si>
    <t>TITOLO V° - SPESE CORR.PER L'ESEC.DI ATTIV.DI SERVIZIO</t>
  </si>
  <si>
    <t>Cat.20a - Attività di servizio della Sezione GEO ex GDL</t>
  </si>
  <si>
    <t>Cat.21a - Attività di servizio della Sezione OCE ex OGA</t>
  </si>
  <si>
    <t>Cat.22a - Attività di servizio della Sezione CRS</t>
  </si>
  <si>
    <t>Cat.23a - Attività di servizio della Sezione CGN (ex IRI)</t>
  </si>
  <si>
    <t>Cat.24a - Attività di servizio delle Strutture Tecniche di Servizio</t>
  </si>
  <si>
    <t>Cat.25a - Imposta sul Valore Aggiunto</t>
  </si>
  <si>
    <t>TOTALE TITOLO V°</t>
  </si>
  <si>
    <t>TOTALE ENTRATE CORRENTI</t>
  </si>
  <si>
    <t>TOTALE SPESE CORRENTI</t>
  </si>
  <si>
    <t>Disavanzo corrente</t>
  </si>
  <si>
    <t>Avanzo corrente</t>
  </si>
  <si>
    <t>TITOLO V° - ENTRATE IN CONTO CAPITALE DERIVANTI DA TRASFERIMENTI ATTIVI</t>
  </si>
  <si>
    <t>TITOLO VI° - SPESE IN CONTO CAPITALE</t>
  </si>
  <si>
    <t>Cat.10a - Trasferimenti da parte dello Stato</t>
  </si>
  <si>
    <t>Cat.26a - Acquis.di beni di uso durev.ed opere immobiliari</t>
  </si>
  <si>
    <t>Cat.11a - Trasferimenti da parte degli Enti Locali</t>
  </si>
  <si>
    <t>Cat.27a - Acquisizione di immobilizzazioni tecniche</t>
  </si>
  <si>
    <t>Cat.12a - Trasferimenti da parte di altri Enti del settore pubblico</t>
  </si>
  <si>
    <t>Cat.28a - Partecipazione ed acquisto di valori mobiliari</t>
  </si>
  <si>
    <t>Cat.29a - Concessioni di crediti ed anticipazioni</t>
  </si>
  <si>
    <t>Cat.30a - Indenn.di anzianità al pers.cessato dal servizio</t>
  </si>
  <si>
    <t>TITOLO VI° - ENTRATE IN CONTO CAPITALE DERIVANTI DA ALIENAZIONI DI BENI E RISCOSSIONE DI CREDITI</t>
  </si>
  <si>
    <t>TOTALE TITOLO VI°</t>
  </si>
  <si>
    <t>Cat.13a - Alienazione di immobili e diritti reali</t>
  </si>
  <si>
    <t>TITOLO VII° - ESTINZIONE DI MUTUI ED ANTICIPAZIONI</t>
  </si>
  <si>
    <t>Cat.14a - Alienazione di immobilizzazioni tecniche</t>
  </si>
  <si>
    <t>Cat.31a - Rimborso di mutui</t>
  </si>
  <si>
    <t>Cat.15a - Realizzazione di valori mobiliari</t>
  </si>
  <si>
    <t>Cat.32a - Rimborsi di anticipazioni passive</t>
  </si>
  <si>
    <t>Cat.16a - Riscossione di crediti</t>
  </si>
  <si>
    <t>Cat.33a - Estinzione di debiti diversi</t>
  </si>
  <si>
    <t>TOTALE TITOLO VII°</t>
  </si>
  <si>
    <t>TITOLO VII° - ENTRATE DERIVANTI DA ACCENSIONE DI PRESTITI</t>
  </si>
  <si>
    <t>Cat.17a - Assunzione di mutui</t>
  </si>
  <si>
    <t>Cat.18a - Assunzione di altri debiti finanziari</t>
  </si>
  <si>
    <t>TITOLO VIII° - PARTITE DI GIRO</t>
  </si>
  <si>
    <t>Cat.19a - Entrate aventi natura di partite di giro</t>
  </si>
  <si>
    <t>Cat.34a - Spese aventi natura di partite di giro</t>
  </si>
  <si>
    <t>TOTALE TITOLO VIII°</t>
  </si>
  <si>
    <t>TOTALE DELLE ENTRATE</t>
  </si>
  <si>
    <t>TOTALE DELLE SPESE</t>
  </si>
  <si>
    <t>Avanzo di Amministrazione Presunto Vincolato</t>
  </si>
  <si>
    <t>Disavanzo di Amministrazione</t>
  </si>
  <si>
    <t>Fondo iniziale di cassa</t>
  </si>
  <si>
    <t>TOTALE GENERALE</t>
  </si>
  <si>
    <t>Risultati differenziali:</t>
  </si>
  <si>
    <t>Disavanzo di competenza previsto</t>
  </si>
  <si>
    <t>Avanzo di amministrazione previsto</t>
  </si>
  <si>
    <t>Disavanzo di cassa previsto</t>
  </si>
  <si>
    <t>Avanzo di cassa previsto</t>
  </si>
  <si>
    <t>TOTALI A PAREGGIO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</si>
</sst>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name val="Arial Narrow"/>
      <family val="2"/>
    </font>
    <font>
      <sz val="8"/>
      <name val="Arial"/>
      <family val="2"/>
    </font>
    <font>
      <i/>
      <sz val="8"/>
      <name val="Arial Narrow"/>
      <family val="2"/>
    </font>
    <font>
      <b/>
      <i/>
      <u/>
      <sz val="8"/>
      <name val="Arial Narrow"/>
      <family val="2"/>
    </font>
    <font>
      <i/>
      <sz val="8"/>
      <color indexed="12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Alignment="1">
      <alignment horizontal="centerContinuous" vertical="center"/>
    </xf>
    <xf numFmtId="0" fontId="3" fillId="0" borderId="0" xfId="1" applyFont="1"/>
    <xf numFmtId="0" fontId="2" fillId="0" borderId="0" xfId="1" quotePrefix="1" applyFont="1" applyAlignment="1">
      <alignment horizontal="centerContinuous" vertical="center"/>
    </xf>
    <xf numFmtId="0" fontId="1" fillId="0" borderId="0" xfId="1"/>
    <xf numFmtId="0" fontId="4" fillId="0" borderId="1" xfId="1" applyFont="1" applyBorder="1" applyAlignment="1">
      <alignment horizontal="left"/>
    </xf>
    <xf numFmtId="0" fontId="4" fillId="0" borderId="2" xfId="1" applyFont="1" applyBorder="1"/>
    <xf numFmtId="0" fontId="2" fillId="0" borderId="2" xfId="1" applyFont="1" applyBorder="1" applyAlignment="1">
      <alignment horizontal="center"/>
    </xf>
    <xf numFmtId="0" fontId="4" fillId="0" borderId="3" xfId="1" applyFont="1" applyBorder="1"/>
    <xf numFmtId="0" fontId="4" fillId="0" borderId="0" xfId="1" applyFont="1"/>
    <xf numFmtId="0" fontId="2" fillId="0" borderId="2" xfId="1" quotePrefix="1" applyFont="1" applyBorder="1" applyAlignment="1">
      <alignment horizontal="center"/>
    </xf>
    <xf numFmtId="0" fontId="2" fillId="0" borderId="4" xfId="1" applyFont="1" applyBorder="1" applyAlignment="1">
      <alignment textRotation="90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/>
    <xf numFmtId="0" fontId="4" fillId="0" borderId="0" xfId="1" quotePrefix="1" applyFont="1" applyAlignment="1">
      <alignment horizontal="left" vertical="center"/>
    </xf>
    <xf numFmtId="4" fontId="4" fillId="0" borderId="5" xfId="1" applyNumberFormat="1" applyFont="1" applyBorder="1"/>
    <xf numFmtId="3" fontId="4" fillId="0" borderId="0" xfId="1" applyNumberFormat="1" applyFont="1"/>
    <xf numFmtId="0" fontId="4" fillId="0" borderId="6" xfId="1" applyFont="1" applyBorder="1"/>
    <xf numFmtId="0" fontId="4" fillId="0" borderId="0" xfId="1" applyFont="1" applyAlignment="1">
      <alignment horizontal="left"/>
    </xf>
    <xf numFmtId="4" fontId="4" fillId="0" borderId="6" xfId="1" applyNumberFormat="1" applyFont="1" applyBorder="1"/>
    <xf numFmtId="4" fontId="4" fillId="0" borderId="6" xfId="0" applyNumberFormat="1" applyFont="1" applyBorder="1"/>
    <xf numFmtId="4" fontId="2" fillId="0" borderId="6" xfId="1" applyNumberFormat="1" applyFont="1" applyBorder="1"/>
    <xf numFmtId="4" fontId="2" fillId="0" borderId="6" xfId="0" applyNumberFormat="1" applyFont="1" applyBorder="1"/>
    <xf numFmtId="164" fontId="4" fillId="0" borderId="0" xfId="1" applyNumberFormat="1" applyFont="1"/>
    <xf numFmtId="0" fontId="4" fillId="0" borderId="6" xfId="1" applyFont="1" applyBorder="1" applyAlignment="1">
      <alignment horizontal="center" vertical="center"/>
    </xf>
    <xf numFmtId="0" fontId="4" fillId="0" borderId="0" xfId="1" quotePrefix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quotePrefix="1" applyFont="1" applyAlignment="1">
      <alignment horizontal="left"/>
    </xf>
    <xf numFmtId="3" fontId="4" fillId="0" borderId="6" xfId="1" applyNumberFormat="1" applyFont="1" applyBorder="1" applyAlignment="1">
      <alignment horizontal="left"/>
    </xf>
    <xf numFmtId="0" fontId="5" fillId="0" borderId="7" xfId="1" applyFont="1" applyBorder="1"/>
    <xf numFmtId="0" fontId="2" fillId="0" borderId="7" xfId="1" applyFont="1" applyBorder="1" applyAlignment="1">
      <alignment horizontal="left"/>
    </xf>
    <xf numFmtId="4" fontId="2" fillId="0" borderId="7" xfId="1" applyNumberFormat="1" applyFont="1" applyBorder="1"/>
    <xf numFmtId="4" fontId="2" fillId="0" borderId="7" xfId="0" applyNumberFormat="1" applyFont="1" applyBorder="1"/>
    <xf numFmtId="0" fontId="4" fillId="0" borderId="0" xfId="1" applyFont="1" applyAlignment="1">
      <alignment horizontal="right"/>
    </xf>
    <xf numFmtId="4" fontId="4" fillId="0" borderId="6" xfId="1" quotePrefix="1" applyNumberFormat="1" applyFont="1" applyBorder="1"/>
    <xf numFmtId="0" fontId="4" fillId="0" borderId="0" xfId="1" applyFont="1" applyAlignment="1">
      <alignment horizontal="centerContinuous" vertical="center" wrapText="1"/>
    </xf>
    <xf numFmtId="0" fontId="2" fillId="0" borderId="0" xfId="1" applyFont="1" applyAlignment="1">
      <alignment horizontal="left"/>
    </xf>
    <xf numFmtId="4" fontId="6" fillId="0" borderId="6" xfId="1" applyNumberFormat="1" applyFont="1" applyBorder="1" applyProtection="1">
      <protection locked="0"/>
    </xf>
    <xf numFmtId="164" fontId="6" fillId="0" borderId="0" xfId="1" applyNumberFormat="1" applyFont="1" applyProtection="1">
      <protection locked="0"/>
    </xf>
    <xf numFmtId="0" fontId="4" fillId="0" borderId="8" xfId="1" applyFont="1" applyBorder="1"/>
    <xf numFmtId="0" fontId="2" fillId="0" borderId="9" xfId="1" applyFont="1" applyBorder="1" applyAlignment="1">
      <alignment horizontal="left"/>
    </xf>
    <xf numFmtId="4" fontId="2" fillId="0" borderId="8" xfId="1" applyNumberFormat="1" applyFont="1" applyBorder="1"/>
  </cellXfs>
  <cellStyles count="2">
    <cellStyle name="Normale" xfId="0" builtinId="0"/>
    <cellStyle name="Normale 2" xfId="1" xr:uid="{D0BBF760-BBFB-4C5B-896E-EBAA0802D3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323C2-54C0-463D-A08C-BB5BC385186D}">
  <dimension ref="A1:K78"/>
  <sheetViews>
    <sheetView tabSelected="1" workbookViewId="0">
      <selection activeCell="D3" sqref="D3"/>
    </sheetView>
  </sheetViews>
  <sheetFormatPr defaultRowHeight="15" x14ac:dyDescent="0.25"/>
  <cols>
    <col min="3" max="3" width="40.140625" customWidth="1"/>
    <col min="4" max="4" width="15.7109375" customWidth="1"/>
    <col min="8" max="8" width="21.85546875" customWidth="1"/>
    <col min="9" max="11" width="16.5703125" customWidth="1"/>
  </cols>
  <sheetData>
    <row r="1" spans="1:11" x14ac:dyDescent="0.25">
      <c r="A1" s="1" t="s">
        <v>0</v>
      </c>
      <c r="B1" s="2"/>
      <c r="C1" s="3" t="s">
        <v>1</v>
      </c>
      <c r="D1" s="2"/>
      <c r="E1" s="2"/>
      <c r="F1" s="2"/>
      <c r="G1" s="2"/>
      <c r="H1" s="2"/>
      <c r="I1" s="2"/>
      <c r="J1" s="4"/>
      <c r="K1" s="4"/>
    </row>
    <row r="2" spans="1:11" x14ac:dyDescent="0.25">
      <c r="A2" s="5"/>
      <c r="B2" s="6"/>
      <c r="C2" s="7" t="s">
        <v>2</v>
      </c>
      <c r="D2" s="8"/>
      <c r="E2" s="9"/>
      <c r="F2" s="5"/>
      <c r="G2" s="6"/>
      <c r="H2" s="10" t="s">
        <v>3</v>
      </c>
      <c r="I2" s="8"/>
      <c r="J2" s="4"/>
      <c r="K2" s="4"/>
    </row>
    <row r="3" spans="1:11" ht="41.25" x14ac:dyDescent="0.25">
      <c r="A3" s="11" t="s">
        <v>4</v>
      </c>
      <c r="B3" s="11" t="s">
        <v>5</v>
      </c>
      <c r="C3" s="12" t="s">
        <v>6</v>
      </c>
      <c r="D3" s="13" t="s">
        <v>7</v>
      </c>
      <c r="E3" s="9"/>
      <c r="F3" s="11" t="s">
        <v>4</v>
      </c>
      <c r="G3" s="11" t="s">
        <v>5</v>
      </c>
      <c r="H3" s="12" t="s">
        <v>6</v>
      </c>
      <c r="I3" s="13" t="s">
        <v>7</v>
      </c>
      <c r="J3" s="14" t="s">
        <v>8</v>
      </c>
      <c r="K3" s="14" t="s">
        <v>9</v>
      </c>
    </row>
    <row r="4" spans="1:11" x14ac:dyDescent="0.25">
      <c r="A4" s="15">
        <v>1</v>
      </c>
      <c r="B4" s="16"/>
      <c r="C4" s="17" t="s">
        <v>10</v>
      </c>
      <c r="D4" s="18"/>
      <c r="E4" s="19"/>
      <c r="F4" s="20">
        <v>1</v>
      </c>
      <c r="G4" s="20"/>
      <c r="H4" s="21" t="s">
        <v>11</v>
      </c>
      <c r="I4" s="22"/>
      <c r="J4" s="23"/>
      <c r="K4" s="23"/>
    </row>
    <row r="5" spans="1:11" x14ac:dyDescent="0.25">
      <c r="A5" s="20"/>
      <c r="B5" s="20">
        <v>1</v>
      </c>
      <c r="C5" s="21" t="s">
        <v>12</v>
      </c>
      <c r="D5" s="22">
        <v>22311565</v>
      </c>
      <c r="E5" s="19"/>
      <c r="F5" s="20"/>
      <c r="G5" s="20">
        <v>1</v>
      </c>
      <c r="H5" s="21" t="s">
        <v>13</v>
      </c>
      <c r="I5" s="22">
        <v>164810.51999999999</v>
      </c>
      <c r="J5" s="23">
        <f>+I5-K5</f>
        <v>164810.51999999999</v>
      </c>
      <c r="K5" s="23">
        <v>0</v>
      </c>
    </row>
    <row r="6" spans="1:11" x14ac:dyDescent="0.25">
      <c r="A6" s="20"/>
      <c r="B6" s="20">
        <v>2</v>
      </c>
      <c r="C6" s="21" t="s">
        <v>14</v>
      </c>
      <c r="D6" s="22">
        <v>0</v>
      </c>
      <c r="E6" s="19"/>
      <c r="F6" s="20"/>
      <c r="G6" s="20"/>
      <c r="H6" s="21" t="s">
        <v>15</v>
      </c>
      <c r="I6" s="24">
        <f>I5</f>
        <v>164810.51999999999</v>
      </c>
      <c r="J6" s="25">
        <f t="shared" ref="J6:K6" si="0">J5</f>
        <v>164810.51999999999</v>
      </c>
      <c r="K6" s="25">
        <f t="shared" si="0"/>
        <v>0</v>
      </c>
    </row>
    <row r="7" spans="1:11" x14ac:dyDescent="0.25">
      <c r="A7" s="20"/>
      <c r="B7" s="20">
        <v>3</v>
      </c>
      <c r="C7" s="21" t="s">
        <v>16</v>
      </c>
      <c r="D7" s="22">
        <v>0</v>
      </c>
      <c r="E7" s="19"/>
      <c r="F7" s="20"/>
      <c r="G7" s="20"/>
      <c r="H7" s="9"/>
      <c r="I7" s="22"/>
      <c r="J7" s="23"/>
      <c r="K7" s="23"/>
    </row>
    <row r="8" spans="1:11" x14ac:dyDescent="0.25">
      <c r="A8" s="20"/>
      <c r="B8" s="20"/>
      <c r="C8" s="21" t="s">
        <v>17</v>
      </c>
      <c r="D8" s="24">
        <f>SUM(D5:D7)</f>
        <v>22311565</v>
      </c>
      <c r="E8" s="26"/>
      <c r="F8" s="20">
        <v>2</v>
      </c>
      <c r="G8" s="20"/>
      <c r="H8" s="21" t="s">
        <v>18</v>
      </c>
      <c r="I8" s="22"/>
      <c r="J8" s="23"/>
      <c r="K8" s="23"/>
    </row>
    <row r="9" spans="1:11" x14ac:dyDescent="0.25">
      <c r="A9" s="20"/>
      <c r="B9" s="20"/>
      <c r="C9" s="9"/>
      <c r="D9" s="22"/>
      <c r="E9" s="26"/>
      <c r="F9" s="20"/>
      <c r="G9" s="20">
        <v>2</v>
      </c>
      <c r="H9" s="21" t="s">
        <v>19</v>
      </c>
      <c r="I9" s="22">
        <v>150534.29999999999</v>
      </c>
      <c r="J9" s="23">
        <f>+I9-K9</f>
        <v>150534.29999999999</v>
      </c>
      <c r="K9" s="23">
        <v>0</v>
      </c>
    </row>
    <row r="10" spans="1:11" x14ac:dyDescent="0.25">
      <c r="A10" s="27">
        <v>2</v>
      </c>
      <c r="B10" s="20"/>
      <c r="C10" s="17" t="s">
        <v>20</v>
      </c>
      <c r="D10" s="22"/>
      <c r="E10" s="26"/>
      <c r="F10" s="20"/>
      <c r="G10" s="20">
        <v>3</v>
      </c>
      <c r="H10" s="21" t="s">
        <v>21</v>
      </c>
      <c r="I10" s="22">
        <v>14964523.07</v>
      </c>
      <c r="J10" s="23">
        <f t="shared" ref="J10:J11" si="1">+I10-K10</f>
        <v>13809073.140000001</v>
      </c>
      <c r="K10" s="23">
        <v>1155449.9299999997</v>
      </c>
    </row>
    <row r="11" spans="1:11" x14ac:dyDescent="0.25">
      <c r="A11" s="20"/>
      <c r="B11" s="20"/>
      <c r="C11" s="21" t="s">
        <v>22</v>
      </c>
      <c r="D11" s="22"/>
      <c r="E11" s="26"/>
      <c r="F11" s="20"/>
      <c r="G11" s="20">
        <v>4</v>
      </c>
      <c r="H11" s="21" t="s">
        <v>23</v>
      </c>
      <c r="I11" s="22">
        <v>527045.97</v>
      </c>
      <c r="J11" s="23">
        <f t="shared" si="1"/>
        <v>35954.51999999996</v>
      </c>
      <c r="K11" s="23">
        <v>491091.45</v>
      </c>
    </row>
    <row r="12" spans="1:11" x14ac:dyDescent="0.25">
      <c r="A12" s="20"/>
      <c r="B12" s="20">
        <v>4</v>
      </c>
      <c r="C12" s="21" t="s">
        <v>24</v>
      </c>
      <c r="D12" s="22" t="s">
        <v>0</v>
      </c>
      <c r="E12" s="19"/>
      <c r="F12" s="20"/>
      <c r="G12" s="20">
        <v>5</v>
      </c>
      <c r="H12" s="21" t="s">
        <v>25</v>
      </c>
      <c r="I12" s="22">
        <v>0</v>
      </c>
      <c r="J12" s="23">
        <v>0</v>
      </c>
      <c r="K12" s="23">
        <f t="shared" ref="K12" si="2">+I12-J12</f>
        <v>0</v>
      </c>
    </row>
    <row r="13" spans="1:11" x14ac:dyDescent="0.25">
      <c r="A13" s="20"/>
      <c r="B13" s="20" t="s">
        <v>0</v>
      </c>
      <c r="C13" s="21" t="s">
        <v>26</v>
      </c>
      <c r="D13" s="22">
        <f>37563903.41-D14</f>
        <v>6687670.8999999948</v>
      </c>
      <c r="E13" s="19"/>
      <c r="F13" s="20"/>
      <c r="G13" s="20"/>
      <c r="H13" s="21" t="s">
        <v>27</v>
      </c>
      <c r="I13" s="24">
        <f>SUM(I9:I12)</f>
        <v>15642103.340000002</v>
      </c>
      <c r="J13" s="25">
        <f t="shared" ref="J13" si="3">SUM(J9:J12)</f>
        <v>13995561.960000001</v>
      </c>
      <c r="K13" s="25">
        <f>SUM(K10:K12)</f>
        <v>1646541.3799999997</v>
      </c>
    </row>
    <row r="14" spans="1:11" x14ac:dyDescent="0.25">
      <c r="A14" s="20"/>
      <c r="B14" s="21">
        <v>4</v>
      </c>
      <c r="C14" s="21" t="s">
        <v>28</v>
      </c>
      <c r="D14" s="22">
        <v>30876232.510000002</v>
      </c>
      <c r="E14" s="19"/>
      <c r="F14" s="20"/>
      <c r="G14" s="20"/>
      <c r="H14" s="21"/>
      <c r="I14" s="24"/>
      <c r="J14" s="23"/>
      <c r="K14" s="23"/>
    </row>
    <row r="15" spans="1:11" x14ac:dyDescent="0.25">
      <c r="A15" s="20"/>
      <c r="B15" s="20"/>
      <c r="C15" s="21" t="s">
        <v>29</v>
      </c>
      <c r="D15" s="24">
        <f>SUM(D13:D14)</f>
        <v>37563903.409999996</v>
      </c>
      <c r="E15" s="26"/>
      <c r="F15" s="20"/>
      <c r="G15" s="20"/>
      <c r="H15" s="21"/>
      <c r="I15" s="22"/>
      <c r="J15" s="23"/>
      <c r="K15" s="23"/>
    </row>
    <row r="16" spans="1:11" x14ac:dyDescent="0.25">
      <c r="A16" s="20"/>
      <c r="B16" s="20"/>
      <c r="C16" s="9"/>
      <c r="D16" s="22"/>
      <c r="E16" s="26"/>
      <c r="F16" s="20">
        <v>3</v>
      </c>
      <c r="G16" s="20"/>
      <c r="H16" s="21" t="s">
        <v>30</v>
      </c>
      <c r="I16" s="22"/>
      <c r="J16" s="4"/>
      <c r="K16" s="4"/>
    </row>
    <row r="17" spans="1:11" ht="63.75" x14ac:dyDescent="0.25">
      <c r="A17" s="27">
        <v>3</v>
      </c>
      <c r="B17" s="20"/>
      <c r="C17" s="28" t="s">
        <v>31</v>
      </c>
      <c r="D17" s="22"/>
      <c r="E17" s="26"/>
      <c r="F17" s="20"/>
      <c r="G17" s="20">
        <v>6</v>
      </c>
      <c r="H17" s="21" t="s">
        <v>32</v>
      </c>
      <c r="I17" s="22">
        <v>73292.45</v>
      </c>
      <c r="J17" s="23">
        <f>+I17-K17</f>
        <v>55622.45</v>
      </c>
      <c r="K17" s="23">
        <v>17670</v>
      </c>
    </row>
    <row r="18" spans="1:11" ht="63.75" x14ac:dyDescent="0.25">
      <c r="A18" s="20"/>
      <c r="B18" s="20"/>
      <c r="C18" s="29" t="s">
        <v>33</v>
      </c>
      <c r="D18" s="22"/>
      <c r="E18" s="19"/>
      <c r="F18" s="20"/>
      <c r="G18" s="20">
        <v>7</v>
      </c>
      <c r="H18" s="21" t="s">
        <v>34</v>
      </c>
      <c r="I18" s="22">
        <v>1507330.95</v>
      </c>
      <c r="J18" s="23">
        <f t="shared" ref="J18:J22" si="4">+I18-K18</f>
        <v>1355930.91</v>
      </c>
      <c r="K18" s="23">
        <v>151400.04</v>
      </c>
    </row>
    <row r="19" spans="1:11" ht="76.5" x14ac:dyDescent="0.25">
      <c r="A19" s="20"/>
      <c r="B19" s="20">
        <v>5</v>
      </c>
      <c r="C19" s="29" t="s">
        <v>35</v>
      </c>
      <c r="D19" s="22"/>
      <c r="E19" s="19"/>
      <c r="F19" s="20"/>
      <c r="G19" s="20">
        <v>8</v>
      </c>
      <c r="H19" s="21" t="s">
        <v>36</v>
      </c>
      <c r="I19" s="22">
        <v>1504870.68</v>
      </c>
      <c r="J19" s="23">
        <f t="shared" si="4"/>
        <v>1171622.1099999999</v>
      </c>
      <c r="K19" s="23">
        <v>333248.56999999995</v>
      </c>
    </row>
    <row r="20" spans="1:11" x14ac:dyDescent="0.25">
      <c r="A20" s="20"/>
      <c r="B20" s="20"/>
      <c r="C20" s="29" t="s">
        <v>37</v>
      </c>
      <c r="D20" s="22">
        <v>3232106.39</v>
      </c>
      <c r="E20" s="19"/>
      <c r="F20" s="20"/>
      <c r="G20" s="20">
        <v>9</v>
      </c>
      <c r="H20" s="21" t="s">
        <v>38</v>
      </c>
      <c r="I20" s="22">
        <v>257927.43</v>
      </c>
      <c r="J20" s="23">
        <f t="shared" si="4"/>
        <v>257927.43</v>
      </c>
      <c r="K20" s="23">
        <v>0</v>
      </c>
    </row>
    <row r="21" spans="1:11" x14ac:dyDescent="0.25">
      <c r="A21" s="20"/>
      <c r="B21" s="20">
        <v>6</v>
      </c>
      <c r="C21" s="21" t="s">
        <v>39</v>
      </c>
      <c r="D21" s="22">
        <v>211681.32</v>
      </c>
      <c r="E21" s="19"/>
      <c r="F21" s="20"/>
      <c r="G21" s="20">
        <v>10</v>
      </c>
      <c r="H21" s="21" t="s">
        <v>40</v>
      </c>
      <c r="I21" s="22">
        <v>34300</v>
      </c>
      <c r="J21" s="23">
        <f t="shared" si="4"/>
        <v>34300</v>
      </c>
      <c r="K21" s="23">
        <v>0</v>
      </c>
    </row>
    <row r="22" spans="1:11" x14ac:dyDescent="0.25">
      <c r="A22" s="20"/>
      <c r="B22" s="20"/>
      <c r="C22" s="21" t="s">
        <v>41</v>
      </c>
      <c r="D22" s="24">
        <f>SUM(D20:D21)</f>
        <v>3443787.71</v>
      </c>
      <c r="E22" s="26"/>
      <c r="F22" s="20"/>
      <c r="G22" s="20">
        <v>11</v>
      </c>
      <c r="H22" s="21" t="s">
        <v>42</v>
      </c>
      <c r="I22" s="22">
        <v>832757.93</v>
      </c>
      <c r="J22" s="23">
        <f t="shared" si="4"/>
        <v>748122.57000000007</v>
      </c>
      <c r="K22" s="23">
        <v>84635.36</v>
      </c>
    </row>
    <row r="23" spans="1:11" x14ac:dyDescent="0.25">
      <c r="A23" s="20"/>
      <c r="B23" s="20"/>
      <c r="C23" s="9"/>
      <c r="D23" s="22"/>
      <c r="E23" s="26"/>
      <c r="F23" s="20" t="s">
        <v>0</v>
      </c>
      <c r="G23" s="20">
        <v>12</v>
      </c>
      <c r="H23" s="21" t="s">
        <v>43</v>
      </c>
      <c r="I23" s="22">
        <v>0</v>
      </c>
      <c r="J23" s="23">
        <v>0</v>
      </c>
      <c r="K23" s="23">
        <f t="shared" ref="K23" si="5">+I23-J23</f>
        <v>0</v>
      </c>
    </row>
    <row r="24" spans="1:11" ht="51" x14ac:dyDescent="0.25">
      <c r="A24" s="27">
        <v>4</v>
      </c>
      <c r="B24" s="20"/>
      <c r="C24" s="29" t="s">
        <v>44</v>
      </c>
      <c r="D24" s="22"/>
      <c r="E24" s="19"/>
      <c r="F24" s="20"/>
      <c r="G24" s="20">
        <v>13</v>
      </c>
      <c r="H24" s="21" t="s">
        <v>45</v>
      </c>
      <c r="I24" s="22">
        <v>3085904.59</v>
      </c>
      <c r="J24" s="23">
        <f>+I24-K24</f>
        <v>2118351.63</v>
      </c>
      <c r="K24" s="23">
        <v>967552.95999999985</v>
      </c>
    </row>
    <row r="25" spans="1:11" x14ac:dyDescent="0.25">
      <c r="A25" s="20"/>
      <c r="B25" s="20">
        <v>7</v>
      </c>
      <c r="C25" s="21" t="s">
        <v>46</v>
      </c>
      <c r="D25" s="22">
        <v>9840.9</v>
      </c>
      <c r="E25" s="19"/>
      <c r="F25" s="20"/>
      <c r="G25" s="20">
        <v>14</v>
      </c>
      <c r="H25" s="21" t="s">
        <v>47</v>
      </c>
      <c r="I25" s="22">
        <v>23657.4</v>
      </c>
      <c r="J25" s="23">
        <f>+I25-K25</f>
        <v>23657.4</v>
      </c>
      <c r="K25" s="23">
        <v>0</v>
      </c>
    </row>
    <row r="26" spans="1:11" x14ac:dyDescent="0.25">
      <c r="A26" s="20"/>
      <c r="B26" s="20">
        <v>8</v>
      </c>
      <c r="C26" s="21" t="s">
        <v>48</v>
      </c>
      <c r="D26" s="22">
        <v>0</v>
      </c>
      <c r="E26" s="19"/>
      <c r="F26" s="20" t="s">
        <v>0</v>
      </c>
      <c r="G26" s="20"/>
      <c r="H26" s="21" t="s">
        <v>49</v>
      </c>
      <c r="I26" s="24">
        <f>SUM(I17:I25)</f>
        <v>7320041.4300000006</v>
      </c>
      <c r="J26" s="25">
        <f>SUM(J17:J25)</f>
        <v>5765534.5</v>
      </c>
      <c r="K26" s="25">
        <f>SUM(K17:K25)</f>
        <v>1554506.9299999997</v>
      </c>
    </row>
    <row r="27" spans="1:11" x14ac:dyDescent="0.25">
      <c r="A27" s="20"/>
      <c r="B27" s="20">
        <v>9</v>
      </c>
      <c r="C27" s="21" t="s">
        <v>50</v>
      </c>
      <c r="D27" s="22">
        <v>0</v>
      </c>
      <c r="E27" s="26"/>
      <c r="F27" s="20"/>
      <c r="G27" s="20" t="s">
        <v>0</v>
      </c>
      <c r="H27" s="21" t="s">
        <v>0</v>
      </c>
      <c r="I27" s="22" t="s">
        <v>0</v>
      </c>
      <c r="J27" s="23"/>
      <c r="K27" s="23"/>
    </row>
    <row r="28" spans="1:11" x14ac:dyDescent="0.25">
      <c r="A28" s="20"/>
      <c r="B28" s="20"/>
      <c r="C28" s="21" t="s">
        <v>51</v>
      </c>
      <c r="D28" s="24">
        <f>SUM(D25:D27)</f>
        <v>9840.9</v>
      </c>
      <c r="E28" s="26"/>
      <c r="F28" s="20">
        <v>4</v>
      </c>
      <c r="G28" s="20"/>
      <c r="H28" s="30" t="s">
        <v>52</v>
      </c>
      <c r="I28" s="22"/>
      <c r="J28" s="4"/>
      <c r="K28" s="4"/>
    </row>
    <row r="29" spans="1:11" x14ac:dyDescent="0.25">
      <c r="A29" s="20"/>
      <c r="B29" s="20"/>
      <c r="C29" s="21"/>
      <c r="D29" s="22"/>
      <c r="E29" s="26"/>
      <c r="F29" s="20"/>
      <c r="G29" s="20">
        <v>15</v>
      </c>
      <c r="H29" s="21" t="s">
        <v>53</v>
      </c>
      <c r="I29" s="22">
        <v>1164150.26</v>
      </c>
      <c r="J29" s="23">
        <f>+I29-K29</f>
        <v>86327.729999999981</v>
      </c>
      <c r="K29" s="23">
        <v>1077822.53</v>
      </c>
    </row>
    <row r="30" spans="1:11" x14ac:dyDescent="0.25">
      <c r="A30" s="20"/>
      <c r="B30" s="20"/>
      <c r="C30" s="9"/>
      <c r="D30" s="22"/>
      <c r="E30" s="26"/>
      <c r="F30" s="20"/>
      <c r="G30" s="20">
        <v>16</v>
      </c>
      <c r="H30" s="21" t="s">
        <v>54</v>
      </c>
      <c r="I30" s="22">
        <v>4804807.5</v>
      </c>
      <c r="J30" s="23">
        <f t="shared" ref="J30:J34" si="6">+I30-K30</f>
        <v>1513513.85</v>
      </c>
      <c r="K30" s="23">
        <v>3291293.65</v>
      </c>
    </row>
    <row r="31" spans="1:11" x14ac:dyDescent="0.25">
      <c r="A31" s="20"/>
      <c r="B31" s="20"/>
      <c r="C31" s="9"/>
      <c r="D31" s="22"/>
      <c r="E31" s="26"/>
      <c r="F31" s="20"/>
      <c r="G31" s="20">
        <v>17</v>
      </c>
      <c r="H31" s="31" t="s">
        <v>55</v>
      </c>
      <c r="I31" s="22">
        <v>990252.3</v>
      </c>
      <c r="J31" s="23">
        <f t="shared" si="6"/>
        <v>284521.25000000012</v>
      </c>
      <c r="K31" s="23">
        <v>705731.04999999993</v>
      </c>
    </row>
    <row r="32" spans="1:11" x14ac:dyDescent="0.25">
      <c r="A32" s="20"/>
      <c r="B32" s="20"/>
      <c r="C32" s="9"/>
      <c r="D32" s="22"/>
      <c r="E32" s="26"/>
      <c r="F32" s="20"/>
      <c r="G32" s="20">
        <v>18</v>
      </c>
      <c r="H32" s="21" t="s">
        <v>56</v>
      </c>
      <c r="I32" s="22">
        <v>10217501.77</v>
      </c>
      <c r="J32" s="23">
        <f t="shared" si="6"/>
        <v>8508600</v>
      </c>
      <c r="K32" s="23">
        <v>1708901.77</v>
      </c>
    </row>
    <row r="33" spans="1:11" x14ac:dyDescent="0.25">
      <c r="A33" s="20"/>
      <c r="B33" s="20"/>
      <c r="C33" s="9"/>
      <c r="D33" s="22"/>
      <c r="E33" s="26"/>
      <c r="F33" s="20"/>
      <c r="G33" s="20">
        <v>19</v>
      </c>
      <c r="H33" s="21" t="s">
        <v>57</v>
      </c>
      <c r="I33" s="22">
        <v>711224.78</v>
      </c>
      <c r="J33" s="23">
        <f t="shared" si="6"/>
        <v>501924</v>
      </c>
      <c r="K33" s="23">
        <v>209300.78</v>
      </c>
    </row>
    <row r="34" spans="1:11" x14ac:dyDescent="0.25">
      <c r="A34" s="20"/>
      <c r="B34" s="20"/>
      <c r="C34" s="9"/>
      <c r="D34" s="22"/>
      <c r="E34" s="26"/>
      <c r="F34" s="20"/>
      <c r="G34" s="20">
        <v>19</v>
      </c>
      <c r="H34" s="21" t="s">
        <v>58</v>
      </c>
      <c r="I34" s="22">
        <v>14222952.49</v>
      </c>
      <c r="J34" s="23">
        <f t="shared" si="6"/>
        <v>14222952.49</v>
      </c>
      <c r="K34" s="23">
        <v>0</v>
      </c>
    </row>
    <row r="35" spans="1:11" x14ac:dyDescent="0.25">
      <c r="A35" s="20"/>
      <c r="B35" s="20"/>
      <c r="C35" s="9"/>
      <c r="D35" s="22"/>
      <c r="E35" s="26"/>
      <c r="F35" s="20"/>
      <c r="G35" s="20"/>
      <c r="H35" s="21" t="s">
        <v>59</v>
      </c>
      <c r="I35" s="24">
        <f>SUM(I29:I34)</f>
        <v>32110889.100000001</v>
      </c>
      <c r="J35" s="25">
        <f>SUM(J29:J34)</f>
        <v>25117839.32</v>
      </c>
      <c r="K35" s="25">
        <f>SUM(K29:K34)</f>
        <v>6993049.7800000003</v>
      </c>
    </row>
    <row r="36" spans="1:11" x14ac:dyDescent="0.25">
      <c r="A36" s="20"/>
      <c r="B36" s="20"/>
      <c r="C36" s="9"/>
      <c r="D36" s="22"/>
      <c r="E36" s="26"/>
      <c r="F36" s="20" t="s">
        <v>0</v>
      </c>
      <c r="G36" s="20"/>
      <c r="H36" s="21" t="s">
        <v>0</v>
      </c>
      <c r="I36" s="22"/>
      <c r="J36" s="4"/>
      <c r="K36" s="4"/>
    </row>
    <row r="37" spans="1:11" x14ac:dyDescent="0.25">
      <c r="A37" s="20"/>
      <c r="B37" s="20"/>
      <c r="C37" s="9"/>
      <c r="D37" s="22"/>
      <c r="E37" s="26"/>
      <c r="F37" s="20">
        <v>5</v>
      </c>
      <c r="G37" s="20"/>
      <c r="H37" s="30" t="s">
        <v>60</v>
      </c>
      <c r="I37" s="22"/>
      <c r="J37" s="4"/>
      <c r="K37" s="4"/>
    </row>
    <row r="38" spans="1:11" x14ac:dyDescent="0.25">
      <c r="A38" s="20"/>
      <c r="B38" s="20"/>
      <c r="C38" s="9"/>
      <c r="D38" s="22"/>
      <c r="E38" s="26"/>
      <c r="F38" s="20"/>
      <c r="G38" s="20">
        <v>20</v>
      </c>
      <c r="H38" s="21" t="s">
        <v>61</v>
      </c>
      <c r="I38" s="22">
        <v>745787.68</v>
      </c>
      <c r="J38" s="23">
        <f>+I38-K38</f>
        <v>57828.000000000116</v>
      </c>
      <c r="K38" s="23">
        <v>687959.67999999993</v>
      </c>
    </row>
    <row r="39" spans="1:11" x14ac:dyDescent="0.25">
      <c r="A39" s="20"/>
      <c r="B39" s="20"/>
      <c r="C39" s="9"/>
      <c r="D39" s="22"/>
      <c r="E39" s="26"/>
      <c r="F39" s="20"/>
      <c r="G39" s="20">
        <v>21</v>
      </c>
      <c r="H39" s="21" t="s">
        <v>62</v>
      </c>
      <c r="I39" s="22">
        <v>3673868.37</v>
      </c>
      <c r="J39" s="23">
        <f t="shared" ref="J39:J43" si="7">+I39-K39</f>
        <v>1804852.1200000003</v>
      </c>
      <c r="K39" s="23">
        <v>1869016.2499999998</v>
      </c>
    </row>
    <row r="40" spans="1:11" x14ac:dyDescent="0.25">
      <c r="A40" s="20"/>
      <c r="B40" s="20"/>
      <c r="C40" s="9"/>
      <c r="D40" s="22"/>
      <c r="E40" s="26"/>
      <c r="F40" s="20"/>
      <c r="G40" s="20">
        <v>22</v>
      </c>
      <c r="H40" s="21" t="s">
        <v>63</v>
      </c>
      <c r="I40" s="22">
        <v>1063495.48</v>
      </c>
      <c r="J40" s="23">
        <f t="shared" si="7"/>
        <v>25984.719999999972</v>
      </c>
      <c r="K40" s="23">
        <v>1037510.76</v>
      </c>
    </row>
    <row r="41" spans="1:11" x14ac:dyDescent="0.25">
      <c r="A41" s="20"/>
      <c r="B41" s="20"/>
      <c r="C41" s="9"/>
      <c r="D41" s="22"/>
      <c r="E41" s="26"/>
      <c r="F41" s="20"/>
      <c r="G41" s="20">
        <v>23</v>
      </c>
      <c r="H41" s="21" t="s">
        <v>64</v>
      </c>
      <c r="I41" s="22">
        <v>832200</v>
      </c>
      <c r="J41" s="23">
        <f t="shared" si="7"/>
        <v>832200</v>
      </c>
      <c r="K41" s="23">
        <v>0</v>
      </c>
    </row>
    <row r="42" spans="1:11" x14ac:dyDescent="0.25">
      <c r="A42" s="20"/>
      <c r="B42" s="20"/>
      <c r="C42" s="9"/>
      <c r="D42" s="22"/>
      <c r="E42" s="26"/>
      <c r="F42" s="20"/>
      <c r="G42" s="20">
        <v>24</v>
      </c>
      <c r="H42" s="21" t="s">
        <v>65</v>
      </c>
      <c r="I42" s="22">
        <v>14000</v>
      </c>
      <c r="J42" s="23">
        <f t="shared" si="7"/>
        <v>14000</v>
      </c>
      <c r="K42" s="23">
        <v>0</v>
      </c>
    </row>
    <row r="43" spans="1:11" x14ac:dyDescent="0.25">
      <c r="A43" s="20"/>
      <c r="B43" s="20"/>
      <c r="C43" s="9"/>
      <c r="D43" s="22"/>
      <c r="E43" s="26"/>
      <c r="F43" s="20"/>
      <c r="G43" s="20">
        <v>25</v>
      </c>
      <c r="H43" s="21" t="s">
        <v>66</v>
      </c>
      <c r="I43" s="22">
        <v>411681.32</v>
      </c>
      <c r="J43" s="23">
        <f t="shared" si="7"/>
        <v>211681.32</v>
      </c>
      <c r="K43" s="23">
        <v>200000</v>
      </c>
    </row>
    <row r="44" spans="1:11" x14ac:dyDescent="0.25">
      <c r="A44" s="20"/>
      <c r="B44" s="20"/>
      <c r="C44" s="9"/>
      <c r="D44" s="22"/>
      <c r="E44" s="26"/>
      <c r="F44" s="20"/>
      <c r="G44" s="20"/>
      <c r="H44" s="21" t="s">
        <v>67</v>
      </c>
      <c r="I44" s="24">
        <f>SUM(I38:I43)</f>
        <v>6741032.8499999996</v>
      </c>
      <c r="J44" s="24">
        <f>SUM(J38:J43)</f>
        <v>2946546.1600000006</v>
      </c>
      <c r="K44" s="25">
        <f>SUM(K38:K43)</f>
        <v>3794486.6899999995</v>
      </c>
    </row>
    <row r="45" spans="1:11" ht="15.75" thickBot="1" x14ac:dyDescent="0.3">
      <c r="A45" s="32"/>
      <c r="B45" s="32"/>
      <c r="C45" s="33" t="s">
        <v>68</v>
      </c>
      <c r="D45" s="34">
        <f>D8+D15+D22+D28</f>
        <v>63329097.019999996</v>
      </c>
      <c r="E45" s="34"/>
      <c r="F45" s="32"/>
      <c r="G45" s="32"/>
      <c r="H45" s="33" t="s">
        <v>69</v>
      </c>
      <c r="I45" s="34">
        <f>I6+I13+I26+I35+I44</f>
        <v>61978877.240000002</v>
      </c>
      <c r="J45" s="35">
        <f>J6+J13+J26+J35+J44</f>
        <v>47990292.460000001</v>
      </c>
      <c r="K45" s="35">
        <f>K6+K13+K26+K35+K44</f>
        <v>13988584.779999999</v>
      </c>
    </row>
    <row r="46" spans="1:11" x14ac:dyDescent="0.25">
      <c r="A46" s="20"/>
      <c r="B46" s="20"/>
      <c r="C46" s="36" t="s">
        <v>70</v>
      </c>
      <c r="D46" s="37">
        <f>IF(D45&gt;I45,0,I45-D45)</f>
        <v>0</v>
      </c>
      <c r="E46" s="37"/>
      <c r="F46" s="20"/>
      <c r="G46" s="20"/>
      <c r="H46" s="36" t="s">
        <v>71</v>
      </c>
      <c r="I46" s="37">
        <f>IF(D45&gt;I45,D45-I45,0)</f>
        <v>1350219.7799999937</v>
      </c>
      <c r="J46" s="23"/>
      <c r="K46" s="23"/>
    </row>
    <row r="47" spans="1:11" ht="102" x14ac:dyDescent="0.25">
      <c r="A47" s="27">
        <v>5</v>
      </c>
      <c r="B47" s="20"/>
      <c r="C47" s="38" t="s">
        <v>72</v>
      </c>
      <c r="D47" s="22"/>
      <c r="E47" s="9"/>
      <c r="F47" s="20">
        <v>6</v>
      </c>
      <c r="G47" s="20"/>
      <c r="H47" s="21" t="s">
        <v>73</v>
      </c>
      <c r="I47" s="22"/>
      <c r="J47" s="4"/>
      <c r="K47" s="4"/>
    </row>
    <row r="48" spans="1:11" x14ac:dyDescent="0.25">
      <c r="A48" s="20"/>
      <c r="B48" s="20">
        <v>10</v>
      </c>
      <c r="C48" s="21" t="s">
        <v>74</v>
      </c>
      <c r="D48" s="22">
        <v>2000000</v>
      </c>
      <c r="E48" s="19"/>
      <c r="F48" s="20"/>
      <c r="G48" s="20">
        <v>26</v>
      </c>
      <c r="H48" s="21" t="s">
        <v>75</v>
      </c>
      <c r="I48" s="22">
        <v>100000</v>
      </c>
      <c r="J48" s="23">
        <f>+I48-K48</f>
        <v>100000</v>
      </c>
      <c r="K48" s="23">
        <v>0</v>
      </c>
    </row>
    <row r="49" spans="1:11" x14ac:dyDescent="0.25">
      <c r="A49" s="20"/>
      <c r="B49" s="20">
        <v>11</v>
      </c>
      <c r="C49" s="21" t="s">
        <v>76</v>
      </c>
      <c r="D49" s="22">
        <v>0</v>
      </c>
      <c r="E49" s="19"/>
      <c r="F49" s="20"/>
      <c r="G49" s="20">
        <v>27</v>
      </c>
      <c r="H49" s="21" t="s">
        <v>77</v>
      </c>
      <c r="I49" s="22">
        <v>19869751.640000001</v>
      </c>
      <c r="J49" s="23">
        <f>+I49-K49</f>
        <v>16199709.300000001</v>
      </c>
      <c r="K49" s="23">
        <v>3670042.3400000003</v>
      </c>
    </row>
    <row r="50" spans="1:11" x14ac:dyDescent="0.25">
      <c r="A50" s="20"/>
      <c r="B50" s="20">
        <v>12</v>
      </c>
      <c r="C50" s="21" t="s">
        <v>78</v>
      </c>
      <c r="D50" s="22">
        <v>0</v>
      </c>
      <c r="E50" s="19"/>
      <c r="F50" s="20"/>
      <c r="G50" s="20">
        <v>28</v>
      </c>
      <c r="H50" s="21" t="s">
        <v>79</v>
      </c>
      <c r="I50" s="22">
        <v>0</v>
      </c>
      <c r="J50" s="23">
        <v>0</v>
      </c>
      <c r="K50" s="23">
        <f t="shared" ref="K50:K51" si="8">+I50-J50</f>
        <v>0</v>
      </c>
    </row>
    <row r="51" spans="1:11" x14ac:dyDescent="0.25">
      <c r="A51" s="20"/>
      <c r="B51" s="20"/>
      <c r="C51" s="21" t="s">
        <v>67</v>
      </c>
      <c r="D51" s="24">
        <f>SUM(D48:D50)</f>
        <v>2000000</v>
      </c>
      <c r="E51" s="19"/>
      <c r="F51" s="20"/>
      <c r="G51" s="20">
        <v>29</v>
      </c>
      <c r="H51" s="21" t="s">
        <v>80</v>
      </c>
      <c r="I51" s="22">
        <v>0</v>
      </c>
      <c r="J51" s="23">
        <v>0</v>
      </c>
      <c r="K51" s="23">
        <f t="shared" si="8"/>
        <v>0</v>
      </c>
    </row>
    <row r="52" spans="1:11" x14ac:dyDescent="0.25">
      <c r="A52" s="20"/>
      <c r="B52" s="20"/>
      <c r="C52" s="9"/>
      <c r="D52" s="22"/>
      <c r="E52" s="26"/>
      <c r="F52" s="20"/>
      <c r="G52" s="20">
        <v>30</v>
      </c>
      <c r="H52" s="21" t="s">
        <v>81</v>
      </c>
      <c r="I52" s="22">
        <v>1050000</v>
      </c>
      <c r="J52" s="23">
        <f>+I52-K52</f>
        <v>965000</v>
      </c>
      <c r="K52" s="23">
        <v>85000</v>
      </c>
    </row>
    <row r="53" spans="1:11" ht="153" x14ac:dyDescent="0.25">
      <c r="A53" s="27">
        <v>6</v>
      </c>
      <c r="B53" s="20"/>
      <c r="C53" s="28" t="s">
        <v>82</v>
      </c>
      <c r="D53" s="22"/>
      <c r="E53" s="9"/>
      <c r="F53" s="20"/>
      <c r="G53" s="20"/>
      <c r="H53" s="21" t="s">
        <v>83</v>
      </c>
      <c r="I53" s="24">
        <f>SUM(I48:I52)</f>
        <v>21019751.640000001</v>
      </c>
      <c r="J53" s="24">
        <f t="shared" ref="J53:K53" si="9">SUM(J48:J52)</f>
        <v>17264709.300000001</v>
      </c>
      <c r="K53" s="24">
        <f t="shared" si="9"/>
        <v>3755042.3400000003</v>
      </c>
    </row>
    <row r="54" spans="1:11" x14ac:dyDescent="0.25">
      <c r="A54" s="20"/>
      <c r="B54" s="20"/>
      <c r="C54" s="9"/>
      <c r="D54" s="22"/>
      <c r="E54" s="19"/>
      <c r="F54" s="20"/>
      <c r="G54" s="20"/>
      <c r="H54" s="21"/>
      <c r="I54" s="22"/>
      <c r="J54" s="23"/>
      <c r="K54" s="23"/>
    </row>
    <row r="55" spans="1:11" x14ac:dyDescent="0.25">
      <c r="A55" s="20"/>
      <c r="B55" s="20">
        <v>13</v>
      </c>
      <c r="C55" s="21" t="s">
        <v>84</v>
      </c>
      <c r="D55" s="22">
        <v>0</v>
      </c>
      <c r="E55" s="19"/>
      <c r="F55" s="20">
        <v>7</v>
      </c>
      <c r="G55" s="20"/>
      <c r="H55" s="21" t="s">
        <v>85</v>
      </c>
      <c r="I55" s="22"/>
      <c r="J55" s="23"/>
      <c r="K55" s="23"/>
    </row>
    <row r="56" spans="1:11" x14ac:dyDescent="0.25">
      <c r="A56" s="20"/>
      <c r="B56" s="20">
        <v>14</v>
      </c>
      <c r="C56" s="21" t="s">
        <v>86</v>
      </c>
      <c r="D56" s="22">
        <v>0</v>
      </c>
      <c r="E56" s="19"/>
      <c r="F56" s="20"/>
      <c r="G56" s="20">
        <v>31</v>
      </c>
      <c r="H56" s="21" t="s">
        <v>87</v>
      </c>
      <c r="I56" s="22">
        <v>74095.259999999995</v>
      </c>
      <c r="J56" s="23">
        <f>+I56-K56</f>
        <v>74095.259999999995</v>
      </c>
      <c r="K56" s="23">
        <v>0</v>
      </c>
    </row>
    <row r="57" spans="1:11" x14ac:dyDescent="0.25">
      <c r="A57" s="20"/>
      <c r="B57" s="20">
        <v>15</v>
      </c>
      <c r="C57" s="21" t="s">
        <v>88</v>
      </c>
      <c r="D57" s="22">
        <v>0</v>
      </c>
      <c r="E57" s="19"/>
      <c r="F57" s="20"/>
      <c r="G57" s="20">
        <v>32</v>
      </c>
      <c r="H57" s="21" t="s">
        <v>89</v>
      </c>
      <c r="I57" s="22">
        <v>0</v>
      </c>
      <c r="J57" s="23">
        <v>0</v>
      </c>
      <c r="K57" s="23">
        <f t="shared" ref="K57:K58" si="10">+I57-J57</f>
        <v>0</v>
      </c>
    </row>
    <row r="58" spans="1:11" x14ac:dyDescent="0.25">
      <c r="A58" s="20"/>
      <c r="B58" s="20">
        <v>16</v>
      </c>
      <c r="C58" s="21" t="s">
        <v>90</v>
      </c>
      <c r="D58" s="22">
        <v>0</v>
      </c>
      <c r="E58" s="26"/>
      <c r="F58" s="20"/>
      <c r="G58" s="20">
        <v>33</v>
      </c>
      <c r="H58" s="21" t="s">
        <v>91</v>
      </c>
      <c r="I58" s="22">
        <v>0</v>
      </c>
      <c r="J58" s="23">
        <v>0</v>
      </c>
      <c r="K58" s="23">
        <f t="shared" si="10"/>
        <v>0</v>
      </c>
    </row>
    <row r="59" spans="1:11" x14ac:dyDescent="0.25">
      <c r="A59" s="20"/>
      <c r="B59" s="20"/>
      <c r="C59" s="21" t="s">
        <v>83</v>
      </c>
      <c r="D59" s="24">
        <f>SUM(D55:D58)</f>
        <v>0</v>
      </c>
      <c r="E59" s="26"/>
      <c r="F59" s="20"/>
      <c r="G59" s="20"/>
      <c r="H59" s="21" t="s">
        <v>92</v>
      </c>
      <c r="I59" s="24">
        <f>SUM(I56:I58)</f>
        <v>74095.259999999995</v>
      </c>
      <c r="J59" s="25">
        <f t="shared" ref="J59:K59" si="11">SUM(J56:J58)</f>
        <v>74095.259999999995</v>
      </c>
      <c r="K59" s="25">
        <f t="shared" si="11"/>
        <v>0</v>
      </c>
    </row>
    <row r="60" spans="1:11" x14ac:dyDescent="0.25">
      <c r="A60" s="20"/>
      <c r="B60" s="20"/>
      <c r="C60" s="9"/>
      <c r="D60" s="22"/>
      <c r="E60" s="9"/>
      <c r="F60" s="20"/>
      <c r="G60" s="20"/>
      <c r="H60" s="21"/>
      <c r="I60" s="22"/>
      <c r="J60" s="23"/>
      <c r="K60" s="23"/>
    </row>
    <row r="61" spans="1:11" ht="89.25" x14ac:dyDescent="0.25">
      <c r="A61" s="27">
        <v>7</v>
      </c>
      <c r="B61" s="20"/>
      <c r="C61" s="28" t="s">
        <v>93</v>
      </c>
      <c r="D61" s="22"/>
      <c r="E61" s="9"/>
      <c r="F61" s="20"/>
      <c r="G61" s="20"/>
      <c r="H61" s="21"/>
      <c r="I61" s="22"/>
      <c r="J61" s="23"/>
      <c r="K61" s="23"/>
    </row>
    <row r="62" spans="1:11" x14ac:dyDescent="0.25">
      <c r="A62" s="20"/>
      <c r="B62" s="20">
        <v>17</v>
      </c>
      <c r="C62" s="21" t="s">
        <v>94</v>
      </c>
      <c r="D62" s="22">
        <v>0</v>
      </c>
      <c r="E62" s="19"/>
      <c r="F62" s="20"/>
      <c r="G62" s="20"/>
      <c r="H62" s="21"/>
      <c r="I62" s="22"/>
      <c r="J62" s="23"/>
      <c r="K62" s="23"/>
    </row>
    <row r="63" spans="1:11" x14ac:dyDescent="0.25">
      <c r="A63" s="20"/>
      <c r="B63" s="20">
        <v>18</v>
      </c>
      <c r="C63" s="21" t="s">
        <v>95</v>
      </c>
      <c r="D63" s="22">
        <v>0</v>
      </c>
      <c r="E63" s="19"/>
      <c r="F63" s="20"/>
      <c r="G63" s="20"/>
      <c r="H63" s="21"/>
      <c r="I63" s="22"/>
      <c r="J63" s="23"/>
      <c r="K63" s="23"/>
    </row>
    <row r="64" spans="1:11" x14ac:dyDescent="0.25">
      <c r="A64" s="20"/>
      <c r="B64" s="20"/>
      <c r="C64" s="21" t="s">
        <v>92</v>
      </c>
      <c r="D64" s="24">
        <f>SUM(D62:D63)</f>
        <v>0</v>
      </c>
      <c r="E64" s="19"/>
      <c r="F64" s="20"/>
      <c r="G64" s="20"/>
      <c r="H64" s="21"/>
      <c r="I64" s="22"/>
      <c r="J64" s="23"/>
      <c r="K64" s="23"/>
    </row>
    <row r="65" spans="1:11" x14ac:dyDescent="0.25">
      <c r="A65" s="20"/>
      <c r="B65" s="20"/>
      <c r="C65" s="9"/>
      <c r="D65" s="22"/>
      <c r="E65" s="26"/>
      <c r="F65" s="20"/>
      <c r="G65" s="20"/>
      <c r="H65" s="21"/>
      <c r="I65" s="22"/>
      <c r="J65" s="23"/>
      <c r="K65" s="23"/>
    </row>
    <row r="66" spans="1:11" x14ac:dyDescent="0.25">
      <c r="A66" s="20"/>
      <c r="B66" s="20"/>
      <c r="C66" s="9"/>
      <c r="D66" s="22"/>
      <c r="E66" s="9"/>
      <c r="F66" s="20"/>
      <c r="G66" s="20"/>
      <c r="H66" s="21"/>
      <c r="I66" s="22"/>
      <c r="J66" s="23"/>
      <c r="K66" s="23"/>
    </row>
    <row r="67" spans="1:11" x14ac:dyDescent="0.25">
      <c r="A67" s="20">
        <v>8</v>
      </c>
      <c r="B67" s="20"/>
      <c r="C67" s="21" t="s">
        <v>96</v>
      </c>
      <c r="D67" s="22"/>
      <c r="E67" s="9"/>
      <c r="F67" s="20">
        <v>8</v>
      </c>
      <c r="G67" s="20"/>
      <c r="H67" s="21" t="s">
        <v>96</v>
      </c>
      <c r="I67" s="22"/>
      <c r="J67" s="23"/>
      <c r="K67" s="23"/>
    </row>
    <row r="68" spans="1:11" x14ac:dyDescent="0.25">
      <c r="A68" s="20"/>
      <c r="B68" s="20">
        <v>19</v>
      </c>
      <c r="C68" s="30" t="s">
        <v>97</v>
      </c>
      <c r="D68" s="22">
        <v>10645000</v>
      </c>
      <c r="E68" s="19"/>
      <c r="F68" s="20"/>
      <c r="G68" s="20">
        <v>34</v>
      </c>
      <c r="H68" s="21" t="s">
        <v>98</v>
      </c>
      <c r="I68" s="22">
        <v>10645000</v>
      </c>
      <c r="J68" s="23">
        <v>7048000</v>
      </c>
      <c r="K68" s="23">
        <v>0</v>
      </c>
    </row>
    <row r="69" spans="1:11" x14ac:dyDescent="0.25">
      <c r="A69" s="20"/>
      <c r="B69" s="20"/>
      <c r="C69" s="21" t="s">
        <v>99</v>
      </c>
      <c r="D69" s="24">
        <f>D68</f>
        <v>10645000</v>
      </c>
      <c r="E69" s="19"/>
      <c r="F69" s="20"/>
      <c r="G69" s="20"/>
      <c r="H69" s="21" t="s">
        <v>99</v>
      </c>
      <c r="I69" s="22">
        <f>I68</f>
        <v>10645000</v>
      </c>
      <c r="J69" s="23">
        <f t="shared" ref="J69:K69" si="12">J68</f>
        <v>7048000</v>
      </c>
      <c r="K69" s="23">
        <f t="shared" si="12"/>
        <v>0</v>
      </c>
    </row>
    <row r="70" spans="1:11" x14ac:dyDescent="0.25">
      <c r="A70" s="20"/>
      <c r="B70" s="20"/>
      <c r="C70" s="9"/>
      <c r="D70" s="22"/>
      <c r="E70" s="9"/>
      <c r="F70" s="20"/>
      <c r="G70" s="20"/>
      <c r="H70" s="21"/>
      <c r="I70" s="22"/>
      <c r="J70" s="23"/>
      <c r="K70" s="23"/>
    </row>
    <row r="71" spans="1:11" x14ac:dyDescent="0.25">
      <c r="A71" s="20"/>
      <c r="B71" s="20"/>
      <c r="C71" s="21" t="s">
        <v>100</v>
      </c>
      <c r="D71" s="24">
        <f>D8+D15+D22+D28+D51+D59+D64+D69</f>
        <v>75974097.019999996</v>
      </c>
      <c r="E71" s="26"/>
      <c r="F71" s="20"/>
      <c r="G71" s="20"/>
      <c r="H71" s="21" t="s">
        <v>101</v>
      </c>
      <c r="I71" s="24">
        <f>I45+I53+I59+I64+I69</f>
        <v>93717724.140000001</v>
      </c>
      <c r="J71" s="24">
        <f>J45+J53+J59+J64+J69</f>
        <v>72377097.020000011</v>
      </c>
      <c r="K71" s="24">
        <f>K45+K53+K59+K64+K69</f>
        <v>17743627.120000001</v>
      </c>
    </row>
    <row r="72" spans="1:11" x14ac:dyDescent="0.25">
      <c r="A72" s="20"/>
      <c r="B72" s="20"/>
      <c r="C72" s="21" t="s">
        <v>102</v>
      </c>
      <c r="D72" s="22">
        <v>17743627.120000001</v>
      </c>
      <c r="E72" s="9"/>
      <c r="F72" s="20"/>
      <c r="G72" s="20"/>
      <c r="H72" s="21" t="s">
        <v>103</v>
      </c>
      <c r="I72" s="22">
        <v>0</v>
      </c>
      <c r="J72" s="23"/>
      <c r="K72" s="23"/>
    </row>
    <row r="73" spans="1:11" x14ac:dyDescent="0.25">
      <c r="A73" s="20"/>
      <c r="B73" s="20"/>
      <c r="C73" s="21" t="s">
        <v>104</v>
      </c>
      <c r="D73" s="22"/>
      <c r="E73" s="9"/>
      <c r="F73" s="20"/>
      <c r="G73" s="20"/>
      <c r="H73" s="21"/>
      <c r="I73" s="22"/>
      <c r="J73" s="23"/>
      <c r="K73" s="23"/>
    </row>
    <row r="74" spans="1:11" x14ac:dyDescent="0.25">
      <c r="A74" s="20"/>
      <c r="B74" s="20"/>
      <c r="C74" s="21" t="s">
        <v>105</v>
      </c>
      <c r="D74" s="24">
        <f>D71+D72+D73</f>
        <v>93717724.140000001</v>
      </c>
      <c r="E74" s="26"/>
      <c r="F74" s="20"/>
      <c r="G74" s="20"/>
      <c r="H74" s="21" t="s">
        <v>105</v>
      </c>
      <c r="I74" s="22">
        <f>I71+I72</f>
        <v>93717724.140000001</v>
      </c>
      <c r="J74" s="22">
        <f t="shared" ref="J74:K74" si="13">J71+J72</f>
        <v>72377097.020000011</v>
      </c>
      <c r="K74" s="22">
        <f t="shared" si="13"/>
        <v>17743627.120000001</v>
      </c>
    </row>
    <row r="75" spans="1:11" x14ac:dyDescent="0.25">
      <c r="A75" s="20"/>
      <c r="B75" s="20"/>
      <c r="C75" s="39" t="s">
        <v>106</v>
      </c>
      <c r="D75" s="22"/>
      <c r="E75" s="9"/>
      <c r="F75" s="20"/>
      <c r="G75" s="20"/>
      <c r="H75" s="39" t="s">
        <v>106</v>
      </c>
      <c r="I75" s="22"/>
      <c r="J75" s="22"/>
      <c r="K75" s="22"/>
    </row>
    <row r="76" spans="1:11" x14ac:dyDescent="0.25">
      <c r="A76" s="20"/>
      <c r="B76" s="20"/>
      <c r="C76" s="21" t="s">
        <v>107</v>
      </c>
      <c r="D76" s="22">
        <f>IF(I74&gt;D74,I74-D74,0)</f>
        <v>0</v>
      </c>
      <c r="E76" s="26"/>
      <c r="F76" s="20"/>
      <c r="G76" s="20"/>
      <c r="H76" s="21" t="s">
        <v>108</v>
      </c>
      <c r="I76" s="22">
        <f>IF(D74&gt;I74,D74-I74,0)</f>
        <v>0</v>
      </c>
      <c r="J76" s="22"/>
      <c r="K76" s="22"/>
    </row>
    <row r="77" spans="1:11" x14ac:dyDescent="0.25">
      <c r="A77" s="20"/>
      <c r="B77" s="20"/>
      <c r="C77" s="21" t="s">
        <v>109</v>
      </c>
      <c r="D77" s="40"/>
      <c r="E77" s="41"/>
      <c r="F77" s="20"/>
      <c r="G77" s="20"/>
      <c r="H77" s="21" t="s">
        <v>110</v>
      </c>
      <c r="I77" s="22"/>
      <c r="J77" s="22"/>
      <c r="K77" s="22"/>
    </row>
    <row r="78" spans="1:11" x14ac:dyDescent="0.25">
      <c r="A78" s="42"/>
      <c r="B78" s="42"/>
      <c r="C78" s="43" t="s">
        <v>111</v>
      </c>
      <c r="D78" s="44">
        <f>D74+D76+D77</f>
        <v>93717724.140000001</v>
      </c>
      <c r="E78" s="26"/>
      <c r="F78" s="42"/>
      <c r="G78" s="42"/>
      <c r="H78" s="43" t="s">
        <v>111</v>
      </c>
      <c r="I78" s="44">
        <f>I74+I76+I77</f>
        <v>93717724.140000001</v>
      </c>
      <c r="J78" s="44">
        <f t="shared" ref="J78:K78" si="14">J74+J76+J77</f>
        <v>72377097.020000011</v>
      </c>
      <c r="K78" s="44">
        <f t="shared" si="14"/>
        <v>17743627.120000001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D'odorico</dc:creator>
  <cp:lastModifiedBy>Ilona D'odorico</cp:lastModifiedBy>
  <dcterms:created xsi:type="dcterms:W3CDTF">2023-01-02T11:31:04Z</dcterms:created>
  <dcterms:modified xsi:type="dcterms:W3CDTF">2023-01-02T11:31:54Z</dcterms:modified>
</cp:coreProperties>
</file>