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gsit-my.sharepoint.com/personal/fmelozzi_ogs_it/Documents/Attachments/Desktop/trasparenza/"/>
    </mc:Choice>
  </mc:AlternateContent>
  <xr:revisionPtr revIDLastSave="0" documentId="8_{24BE7796-A8C3-4C34-A5D7-6F4F8B46A632}" xr6:coauthVersionLast="47" xr6:coauthVersionMax="47" xr10:uidLastSave="{00000000-0000-0000-0000-000000000000}"/>
  <bookViews>
    <workbookView xWindow="-120" yWindow="-120" windowWidth="29040" windowHeight="15720" xr2:uid="{18987CDB-FEB8-4839-AE97-71D4609C0653}"/>
  </bookViews>
  <sheets>
    <sheet name="bdg eco 2025" sheetId="1" r:id="rId1"/>
    <sheet name="bdg inv 2025" sheetId="2" r:id="rId2"/>
    <sheet name="bdg eco trienn" sheetId="3" r:id="rId3"/>
    <sheet name="bdg inv trienn" sheetId="4" r:id="rId4"/>
  </sheets>
  <definedNames>
    <definedName name="_xlnm.Print_Area" localSheetId="0">'bdg eco 2025'!$A$1:$G$102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  <c r="J37" i="3"/>
  <c r="J59" i="3"/>
  <c r="H59" i="3"/>
  <c r="F60" i="3"/>
  <c r="F59" i="3"/>
  <c r="F62" i="1"/>
  <c r="F61" i="1"/>
  <c r="D20" i="2" l="1"/>
  <c r="I102" i="1" l="1"/>
  <c r="I100" i="1"/>
  <c r="I65" i="1"/>
  <c r="I64" i="1"/>
  <c r="I63" i="1"/>
  <c r="I50" i="1"/>
  <c r="I42" i="1"/>
  <c r="I31" i="1"/>
  <c r="I19" i="1"/>
  <c r="K61" i="3"/>
  <c r="K99" i="3"/>
  <c r="H60" i="3"/>
  <c r="I99" i="3"/>
  <c r="J45" i="3"/>
  <c r="K48" i="3" s="1"/>
  <c r="K40" i="3"/>
  <c r="E20" i="4"/>
  <c r="E11" i="4"/>
  <c r="K54" i="3"/>
  <c r="J50" i="3"/>
  <c r="K29" i="3"/>
  <c r="K21" i="3"/>
  <c r="K17" i="3"/>
  <c r="D20" i="4"/>
  <c r="D11" i="4"/>
  <c r="D12" i="4"/>
  <c r="D15" i="4"/>
  <c r="C20" i="4"/>
  <c r="I40" i="3"/>
  <c r="I48" i="3"/>
  <c r="G48" i="3"/>
  <c r="I61" i="3"/>
  <c r="I54" i="3"/>
  <c r="H51" i="3"/>
  <c r="I29" i="3"/>
  <c r="I21" i="3"/>
  <c r="I17" i="3"/>
  <c r="I62" i="3" l="1"/>
  <c r="I63" i="3" s="1"/>
  <c r="I98" i="3" s="1"/>
  <c r="I100" i="3" s="1"/>
  <c r="K62" i="3"/>
  <c r="K63" i="3" s="1"/>
  <c r="K98" i="3" s="1"/>
  <c r="K100" i="3" s="1"/>
  <c r="G100" i="3" l="1"/>
  <c r="G98" i="3"/>
  <c r="G54" i="3"/>
  <c r="G63" i="3" s="1"/>
  <c r="G21" i="3"/>
  <c r="G29" i="3" s="1"/>
  <c r="G61" i="3"/>
  <c r="G40" i="3"/>
  <c r="G31" i="1"/>
  <c r="G23" i="1"/>
  <c r="G17" i="3"/>
  <c r="G83" i="1"/>
  <c r="G56" i="1"/>
  <c r="G50" i="1"/>
  <c r="G42" i="1"/>
  <c r="G63" i="1"/>
  <c r="G64" i="1" l="1"/>
  <c r="G19" i="1" l="1"/>
  <c r="G100" i="1" l="1"/>
  <c r="G65" i="1"/>
</calcChain>
</file>

<file path=xl/sharedStrings.xml><?xml version="1.0" encoding="utf-8"?>
<sst xmlns="http://schemas.openxmlformats.org/spreadsheetml/2006/main" count="475" uniqueCount="179">
  <si>
    <t>BUDGET ECONOMICO ANNUALE</t>
  </si>
  <si>
    <t>(Allegato 1 al Decreto Ministeriale del 27 marzo 2013 emanato dal MEF)</t>
  </si>
  <si>
    <t>Parziali €</t>
  </si>
  <si>
    <t>Totali €</t>
  </si>
  <si>
    <t>A)</t>
  </si>
  <si>
    <t>VALORE DELLA PRODUZIONE</t>
  </si>
  <si>
    <t>1)</t>
  </si>
  <si>
    <t>Ricavi e proventi per l'attività istituzionale</t>
  </si>
  <si>
    <t>a)</t>
  </si>
  <si>
    <t>contributo ordinario dello Stato</t>
  </si>
  <si>
    <t>b)</t>
  </si>
  <si>
    <t>corrispettivi da contratto di servizio</t>
  </si>
  <si>
    <t>b.1)</t>
  </si>
  <si>
    <t>con lo Stato</t>
  </si>
  <si>
    <t>b.2)</t>
  </si>
  <si>
    <t>con le Regioni</t>
  </si>
  <si>
    <t>b.3)</t>
  </si>
  <si>
    <t>con altri enti pubblici</t>
  </si>
  <si>
    <t>b.4)</t>
  </si>
  <si>
    <t>con l'Unione Europea</t>
  </si>
  <si>
    <t>TOTALE A)1)b)</t>
  </si>
  <si>
    <t>totale corrispettivi da contratto di servizio</t>
  </si>
  <si>
    <t>c)</t>
  </si>
  <si>
    <t>contributi in conto esercizio</t>
  </si>
  <si>
    <t>c.1)</t>
  </si>
  <si>
    <t>contributi dallo Stato</t>
  </si>
  <si>
    <t>c.2)</t>
  </si>
  <si>
    <t>contributi da Regioni</t>
  </si>
  <si>
    <t>c.3)</t>
  </si>
  <si>
    <t>contributi da altri enti pubblici</t>
  </si>
  <si>
    <t>c.4)</t>
  </si>
  <si>
    <t>contributi dall'Unione Europea</t>
  </si>
  <si>
    <t>TOTALE A)1)c)</t>
  </si>
  <si>
    <t xml:space="preserve">totale contributi in conto esercizio </t>
  </si>
  <si>
    <t>d)</t>
  </si>
  <si>
    <t>contributi da privati</t>
  </si>
  <si>
    <t>e)</t>
  </si>
  <si>
    <t>proventi fiscali e parafiscali</t>
  </si>
  <si>
    <t>f)</t>
  </si>
  <si>
    <t>ricavi per cessioni di prodotto e prestazioni di servizi</t>
  </si>
  <si>
    <t>TOTALE A)1)</t>
  </si>
  <si>
    <t>Totale ricavi e proventi per l'attività istituzionale</t>
  </si>
  <si>
    <t>2)</t>
  </si>
  <si>
    <t>variazione delle rimanenze dei prodotti in corso di lavorazione, semilavorati e finiti</t>
  </si>
  <si>
    <t>3)</t>
  </si>
  <si>
    <t>variazione dei lavori in corso su ordinazione</t>
  </si>
  <si>
    <t>4)</t>
  </si>
  <si>
    <t>incremento di immobili per lavori interni</t>
  </si>
  <si>
    <t>5)</t>
  </si>
  <si>
    <t>altri ricavi e proventi</t>
  </si>
  <si>
    <t>quota contributi in conto capitale imputata all'esercizio</t>
  </si>
  <si>
    <t>TOTALE A)5)</t>
  </si>
  <si>
    <t>Totale altri ricavi e proventi</t>
  </si>
  <si>
    <t>TOTALE A)</t>
  </si>
  <si>
    <t>TOTALE VALORE DELLA PRODUZIONE (A) (1+2+3+4+5)</t>
  </si>
  <si>
    <t>B)</t>
  </si>
  <si>
    <t>COSTI DELLA PRODUZIONE</t>
  </si>
  <si>
    <t>6)</t>
  </si>
  <si>
    <t>per materie prime, sussidiarie, di consumo e di merci</t>
  </si>
  <si>
    <t>7)</t>
  </si>
  <si>
    <t>per servizi</t>
  </si>
  <si>
    <t>erogazione di servizi istituzionali</t>
  </si>
  <si>
    <t>acquisizione di servizi</t>
  </si>
  <si>
    <t xml:space="preserve">consulenze, collaborazioni, altre prestazioni lavoro </t>
  </si>
  <si>
    <t>compensi ad organi di amministrazione e di controllo</t>
  </si>
  <si>
    <t>TOTALE B)7)</t>
  </si>
  <si>
    <t>Totale per servizi</t>
  </si>
  <si>
    <t>8)</t>
  </si>
  <si>
    <t>per godimento di beni di terzi</t>
  </si>
  <si>
    <t>9)</t>
  </si>
  <si>
    <t>per il personale</t>
  </si>
  <si>
    <t xml:space="preserve">salari e stipendi </t>
  </si>
  <si>
    <t>oneri sociali</t>
  </si>
  <si>
    <t>trattamento di fine rapporto</t>
  </si>
  <si>
    <t>trattamento di quiescienza e simili</t>
  </si>
  <si>
    <t>altri costi</t>
  </si>
  <si>
    <t>TOTALE B)9)</t>
  </si>
  <si>
    <t>Totale per il personale</t>
  </si>
  <si>
    <t>10)</t>
  </si>
  <si>
    <t>ammortamenti e svalutazioni</t>
  </si>
  <si>
    <t>ammortamento delle immobilizzazioni immateriali</t>
  </si>
  <si>
    <t>ammortamento delle immobilizzazioni materiali</t>
  </si>
  <si>
    <t>altre svalutazioni delle immobilizzazioni</t>
  </si>
  <si>
    <t>svalutazioni dei crediti compresi nell'attivo circolante e delle disponibilità liquide</t>
  </si>
  <si>
    <t>TOTALE B)10)</t>
  </si>
  <si>
    <t>Totale ammortamenti e svalutazioni</t>
  </si>
  <si>
    <t>11)</t>
  </si>
  <si>
    <t>variazioni delle rimanenze di materie prime, sussidiarie, di consumo e merci</t>
  </si>
  <si>
    <t>12)</t>
  </si>
  <si>
    <t>accantonamento per rischi</t>
  </si>
  <si>
    <t>13)</t>
  </si>
  <si>
    <t>altri accantonamenti</t>
  </si>
  <si>
    <t xml:space="preserve">14) </t>
  </si>
  <si>
    <t>oneri diversi di gestione</t>
  </si>
  <si>
    <t>oneri per provvedimenti di contenimento della spesa pubblica</t>
  </si>
  <si>
    <t>altri oneri diversi di gestione</t>
  </si>
  <si>
    <t>TOTALE B)14)</t>
  </si>
  <si>
    <t>Totale oneri diversi di gestione</t>
  </si>
  <si>
    <t>TOTALE B)</t>
  </si>
  <si>
    <t>TOTALE COSTI (B) (6+7+8+9+10+11+12+13+14)</t>
  </si>
  <si>
    <t>(A-B)</t>
  </si>
  <si>
    <t xml:space="preserve">DIFFERENZA TRA VALORE E COSTI DELLA PRODUZIONE (A-B) </t>
  </si>
  <si>
    <t>C)</t>
  </si>
  <si>
    <t>PROVENTI ED ONERI FINANZIARI</t>
  </si>
  <si>
    <t>15)</t>
  </si>
  <si>
    <t>proventi da partecipazioni, con separata indicazione di quelli relativi ad imprese controllate e collegate</t>
  </si>
  <si>
    <t>16)</t>
  </si>
  <si>
    <t>altri proventi finanziari</t>
  </si>
  <si>
    <t>da crediti iscritti nelle immobilizzazioni, con separata indicazione di quelli da imprese controllate e collegate o di quelli da controllanti</t>
  </si>
  <si>
    <t>da titoli iscritti nelle immobilizzazioni che non costituiscono partecipazioni</t>
  </si>
  <si>
    <t>da titoli iscritti nell'attivo circolante che non costituiscono partecipazioni</t>
  </si>
  <si>
    <t>proventi diversi dai precedenti, con separata indicazione di quelli da imprese controllate e collegate o di quelli da controllanti</t>
  </si>
  <si>
    <t>TOTALE C)16)</t>
  </si>
  <si>
    <t>Totale altri proventi finanziari</t>
  </si>
  <si>
    <t>17)</t>
  </si>
  <si>
    <t>interessi ed altri oneri finanziari</t>
  </si>
  <si>
    <t>interessi passivi</t>
  </si>
  <si>
    <t>oneri per la copertura perdite di imprese controllate e collegate</t>
  </si>
  <si>
    <t>altri interessi ed oneri finanziari</t>
  </si>
  <si>
    <t>TOTALE C)17)</t>
  </si>
  <si>
    <t>Totale interessi ed altri oneri finanziari</t>
  </si>
  <si>
    <t>17bis)</t>
  </si>
  <si>
    <t>utili e perdite su cambi</t>
  </si>
  <si>
    <t>TOTALE C)</t>
  </si>
  <si>
    <t>TOTALE PROVENTI E ONERI FINANZIARI (C) (15+16-17-17bis)</t>
  </si>
  <si>
    <t>D)</t>
  </si>
  <si>
    <t>RETTIFICHE DI VALORE DI ATTIVITÀ FINANZIARIE</t>
  </si>
  <si>
    <t>18)</t>
  </si>
  <si>
    <t>rivalutazioni</t>
  </si>
  <si>
    <t>di partecipazioni</t>
  </si>
  <si>
    <t>di immobilizzazioni finanziarie che non costituiscono partecipazioni</t>
  </si>
  <si>
    <t>di titoli iscritti nell'attivo circolante che non costituiscono partecipazioni</t>
  </si>
  <si>
    <t>TOTALE D)18)</t>
  </si>
  <si>
    <t>Totale rivalutazioni</t>
  </si>
  <si>
    <t>19)</t>
  </si>
  <si>
    <t>svalutazioni</t>
  </si>
  <si>
    <t>TOTALE D)19)</t>
  </si>
  <si>
    <t>Totale svalutazioni</t>
  </si>
  <si>
    <t>TOTALE D)</t>
  </si>
  <si>
    <t>TOTALE RETTIFICHE DI VALORE (D) (18-19)</t>
  </si>
  <si>
    <t>E)</t>
  </si>
  <si>
    <t>PROVENTI ED ONERI STRAORDINARI</t>
  </si>
  <si>
    <t>20)</t>
  </si>
  <si>
    <t>Proventi, con separata indicazione delle plusvalenze da alienazioni i cui ricavi non sono iscrivibili al n.5)</t>
  </si>
  <si>
    <t>21)</t>
  </si>
  <si>
    <t>Oneri, con separata indicazione delle minusvalenze da alienazioni i cui effetti contabili non sono iscrivibili al n.14) e delle imposte relative ad esercizi precedenti</t>
  </si>
  <si>
    <t xml:space="preserve">TOTALE E) </t>
  </si>
  <si>
    <t>TOTALE PROVENTI E ONERI STRAORDINARI (E) (20-21)</t>
  </si>
  <si>
    <t xml:space="preserve">RISULTATO PRIMA DELLE IMPOSTE (A-B+C+D+E) </t>
  </si>
  <si>
    <t>IMPOSTE DELL'ESERCIZIO CORRENTI, DIFFERITE E ANTICIPATE</t>
  </si>
  <si>
    <t xml:space="preserve">RISULTATO ECONOMICO PRESUNTO DELL'ESERCIZIO </t>
  </si>
  <si>
    <t>Importo €</t>
  </si>
  <si>
    <t>I)</t>
  </si>
  <si>
    <t>IMMOBILIZZAZIONI IMMATERIALI</t>
  </si>
  <si>
    <t>Costi di impianto, di ampliamento e di sviluppo</t>
  </si>
  <si>
    <t>Diritti di brevetto industriale e di diritti di utilizzazione delle opere di ingegno</t>
  </si>
  <si>
    <t>Concessioni, licenze, marchi e diritti simili</t>
  </si>
  <si>
    <t>Immobilizzazioni in corso e acconti</t>
  </si>
  <si>
    <t>Altre immobilizzazioni immateriali</t>
  </si>
  <si>
    <t>II)</t>
  </si>
  <si>
    <t>IMMOBILIZZAZIONI MATERIALI</t>
  </si>
  <si>
    <t>Terreni e fabbricati</t>
  </si>
  <si>
    <t>Impianti, macchinari e attrezzature</t>
  </si>
  <si>
    <t>Attrezzature scientifiche</t>
  </si>
  <si>
    <t>Patrimonio librario, opere d'arte, d'antiquariato e museali</t>
  </si>
  <si>
    <t>Mobili e arredi</t>
  </si>
  <si>
    <t>Altre immobilizzazioni materiali</t>
  </si>
  <si>
    <t>Immobilizzazioni materiali in corso e acconti</t>
  </si>
  <si>
    <t>III)</t>
  </si>
  <si>
    <t>IMMOBILIZZAZIONI FINANZIARIE</t>
  </si>
  <si>
    <t>Partecipazioni</t>
  </si>
  <si>
    <t>Altri titoli</t>
  </si>
  <si>
    <t>TOTALE GENERALE</t>
  </si>
  <si>
    <t>Investimenti 2025 (*)</t>
  </si>
  <si>
    <t>(*) al netto degli ammortamenti 2025 degli investimenti 2025 e al netto degli investimenti 2025 coperti interamente da contributi in conto capitale</t>
  </si>
  <si>
    <t>Investimenti 2025</t>
  </si>
  <si>
    <t>Investimenti 2026</t>
  </si>
  <si>
    <t>Investimenti 2027</t>
  </si>
  <si>
    <t>Investimenti 2024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</si>
</sst>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1"/>
      <name val="Aptos Narrow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3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43" fontId="2" fillId="0" borderId="4" xfId="1" applyFont="1" applyBorder="1"/>
    <xf numFmtId="164" fontId="2" fillId="0" borderId="4" xfId="1" applyNumberFormat="1" applyFont="1" applyFill="1" applyBorder="1"/>
    <xf numFmtId="164" fontId="2" fillId="0" borderId="4" xfId="1" applyNumberFormat="1" applyFont="1" applyBorder="1"/>
    <xf numFmtId="164" fontId="6" fillId="0" borderId="4" xfId="1" applyNumberFormat="1" applyFont="1" applyBorder="1"/>
    <xf numFmtId="43" fontId="2" fillId="0" borderId="4" xfId="1" applyFont="1" applyFill="1" applyBorder="1"/>
    <xf numFmtId="0" fontId="3" fillId="0" borderId="6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4" xfId="1" applyFont="1" applyFill="1" applyBorder="1"/>
    <xf numFmtId="164" fontId="3" fillId="0" borderId="4" xfId="1" applyNumberFormat="1" applyFont="1" applyFill="1" applyBorder="1"/>
    <xf numFmtId="43" fontId="3" fillId="0" borderId="4" xfId="1" applyFont="1" applyBorder="1"/>
    <xf numFmtId="164" fontId="3" fillId="0" borderId="4" xfId="1" applyNumberFormat="1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3" fontId="3" fillId="2" borderId="4" xfId="1" applyFont="1" applyFill="1" applyBorder="1"/>
    <xf numFmtId="43" fontId="2" fillId="2" borderId="4" xfId="1" applyFont="1" applyFill="1" applyBorder="1"/>
    <xf numFmtId="164" fontId="3" fillId="2" borderId="4" xfId="1" applyNumberFormat="1" applyFont="1" applyFill="1" applyBorder="1"/>
    <xf numFmtId="164" fontId="2" fillId="2" borderId="4" xfId="1" applyNumberFormat="1" applyFont="1" applyFill="1" applyBorder="1"/>
    <xf numFmtId="0" fontId="3" fillId="3" borderId="6" xfId="0" applyFont="1" applyFill="1" applyBorder="1"/>
    <xf numFmtId="0" fontId="3" fillId="3" borderId="0" xfId="0" applyFont="1" applyFill="1" applyAlignment="1">
      <alignment wrapText="1"/>
    </xf>
    <xf numFmtId="43" fontId="2" fillId="3" borderId="4" xfId="1" applyFont="1" applyFill="1" applyBorder="1"/>
    <xf numFmtId="164" fontId="3" fillId="3" borderId="4" xfId="1" applyNumberFormat="1" applyFont="1" applyFill="1" applyBorder="1"/>
    <xf numFmtId="0" fontId="3" fillId="3" borderId="0" xfId="0" applyFont="1" applyFill="1"/>
    <xf numFmtId="43" fontId="3" fillId="3" borderId="4" xfId="1" applyFont="1" applyFill="1" applyBorder="1"/>
    <xf numFmtId="4" fontId="2" fillId="0" borderId="9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0" fillId="0" borderId="2" xfId="0" applyBorder="1"/>
    <xf numFmtId="0" fontId="3" fillId="3" borderId="8" xfId="0" applyFont="1" applyFill="1" applyBorder="1"/>
    <xf numFmtId="0" fontId="2" fillId="3" borderId="3" xfId="0" applyFont="1" applyFill="1" applyBorder="1"/>
    <xf numFmtId="0" fontId="3" fillId="3" borderId="3" xfId="0" applyFont="1" applyFill="1" applyBorder="1" applyAlignment="1">
      <alignment wrapText="1"/>
    </xf>
    <xf numFmtId="0" fontId="0" fillId="0" borderId="3" xfId="0" applyBorder="1"/>
    <xf numFmtId="43" fontId="3" fillId="2" borderId="9" xfId="1" applyFont="1" applyFill="1" applyBorder="1"/>
    <xf numFmtId="0" fontId="2" fillId="0" borderId="7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0" fillId="0" borderId="10" xfId="0" applyBorder="1"/>
    <xf numFmtId="0" fontId="2" fillId="0" borderId="2" xfId="0" applyFont="1" applyBorder="1" applyAlignment="1">
      <alignment wrapText="1"/>
    </xf>
    <xf numFmtId="43" fontId="2" fillId="0" borderId="9" xfId="1" applyFont="1" applyBorder="1"/>
    <xf numFmtId="164" fontId="2" fillId="0" borderId="9" xfId="1" applyNumberFormat="1" applyFont="1" applyFill="1" applyBorder="1"/>
    <xf numFmtId="164" fontId="2" fillId="0" borderId="9" xfId="1" applyNumberFormat="1" applyFont="1" applyBorder="1"/>
    <xf numFmtId="164" fontId="6" fillId="0" borderId="9" xfId="1" applyNumberFormat="1" applyFont="1" applyBorder="1"/>
    <xf numFmtId="164" fontId="6" fillId="0" borderId="9" xfId="1" applyNumberFormat="1" applyFont="1" applyFill="1" applyBorder="1"/>
    <xf numFmtId="43" fontId="2" fillId="0" borderId="11" xfId="1" applyFont="1" applyBorder="1"/>
    <xf numFmtId="164" fontId="2" fillId="0" borderId="11" xfId="1" applyNumberFormat="1" applyFont="1" applyBorder="1"/>
    <xf numFmtId="164" fontId="6" fillId="0" borderId="11" xfId="1" applyNumberFormat="1" applyFont="1" applyBorder="1"/>
    <xf numFmtId="43" fontId="2" fillId="3" borderId="5" xfId="1" applyFont="1" applyFill="1" applyBorder="1"/>
    <xf numFmtId="164" fontId="3" fillId="3" borderId="5" xfId="1" applyNumberFormat="1" applyFont="1" applyFill="1" applyBorder="1"/>
    <xf numFmtId="0" fontId="3" fillId="2" borderId="7" xfId="0" applyFont="1" applyFill="1" applyBorder="1"/>
    <xf numFmtId="0" fontId="2" fillId="2" borderId="10" xfId="0" applyFont="1" applyFill="1" applyBorder="1"/>
    <xf numFmtId="0" fontId="3" fillId="2" borderId="10" xfId="0" applyFont="1" applyFill="1" applyBorder="1" applyAlignment="1">
      <alignment wrapText="1"/>
    </xf>
    <xf numFmtId="43" fontId="2" fillId="0" borderId="11" xfId="1" applyFont="1" applyFill="1" applyBorder="1"/>
    <xf numFmtId="164" fontId="2" fillId="0" borderId="11" xfId="1" applyNumberFormat="1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wrapText="1"/>
    </xf>
    <xf numFmtId="0" fontId="3" fillId="0" borderId="7" xfId="0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43" fontId="2" fillId="0" borderId="9" xfId="1" applyFont="1" applyFill="1" applyBorder="1" applyAlignment="1">
      <alignment horizontal="center"/>
    </xf>
    <xf numFmtId="0" fontId="3" fillId="2" borderId="10" xfId="0" applyFont="1" applyFill="1" applyBorder="1"/>
    <xf numFmtId="164" fontId="3" fillId="3" borderId="11" xfId="1" applyNumberFormat="1" applyFont="1" applyFill="1" applyBorder="1"/>
    <xf numFmtId="43" fontId="3" fillId="3" borderId="11" xfId="1" applyFont="1" applyFill="1" applyBorder="1"/>
    <xf numFmtId="49" fontId="3" fillId="0" borderId="5" xfId="0" applyNumberFormat="1" applyFont="1" applyBorder="1"/>
    <xf numFmtId="164" fontId="3" fillId="0" borderId="5" xfId="1" applyNumberFormat="1" applyFont="1" applyBorder="1"/>
    <xf numFmtId="0" fontId="2" fillId="2" borderId="7" xfId="0" applyFont="1" applyFill="1" applyBorder="1"/>
    <xf numFmtId="0" fontId="2" fillId="2" borderId="10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3" fontId="2" fillId="0" borderId="4" xfId="0" applyNumberFormat="1" applyFont="1" applyBorder="1"/>
    <xf numFmtId="3" fontId="6" fillId="0" borderId="4" xfId="0" applyNumberFormat="1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3" fontId="3" fillId="3" borderId="4" xfId="0" applyNumberFormat="1" applyFont="1" applyFill="1" applyBorder="1"/>
    <xf numFmtId="43" fontId="2" fillId="0" borderId="3" xfId="1" applyFont="1" applyFill="1" applyBorder="1"/>
    <xf numFmtId="164" fontId="3" fillId="0" borderId="3" xfId="1" applyNumberFormat="1" applyFont="1" applyFill="1" applyBorder="1"/>
    <xf numFmtId="43" fontId="3" fillId="0" borderId="9" xfId="1" applyFont="1" applyFill="1" applyBorder="1"/>
    <xf numFmtId="164" fontId="3" fillId="0" borderId="9" xfId="1" applyNumberFormat="1" applyFont="1" applyFill="1" applyBorder="1"/>
    <xf numFmtId="43" fontId="3" fillId="0" borderId="10" xfId="1" applyFont="1" applyFill="1" applyBorder="1"/>
    <xf numFmtId="164" fontId="3" fillId="0" borderId="10" xfId="1" applyNumberFormat="1" applyFont="1" applyFill="1" applyBorder="1"/>
    <xf numFmtId="3" fontId="2" fillId="0" borderId="0" xfId="0" applyNumberFormat="1" applyFont="1"/>
    <xf numFmtId="0" fontId="3" fillId="0" borderId="0" xfId="0" applyFont="1" applyAlignment="1">
      <alignment horizontal="center" wrapText="1"/>
    </xf>
    <xf numFmtId="4" fontId="2" fillId="0" borderId="0" xfId="0" applyNumberFormat="1" applyFont="1"/>
    <xf numFmtId="0" fontId="2" fillId="3" borderId="0" xfId="0" applyFont="1" applyFill="1"/>
    <xf numFmtId="43" fontId="3" fillId="0" borderId="8" xfId="1" applyFont="1" applyFill="1" applyBorder="1"/>
    <xf numFmtId="164" fontId="3" fillId="0" borderId="12" xfId="1" applyNumberFormat="1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43" fontId="3" fillId="2" borderId="5" xfId="1" applyFont="1" applyFill="1" applyBorder="1"/>
    <xf numFmtId="43" fontId="2" fillId="0" borderId="4" xfId="1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" fontId="3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37EF-4107-47D5-BC3A-76A0C02A1A9A}">
  <dimension ref="A1:I102"/>
  <sheetViews>
    <sheetView tabSelected="1" zoomScaleNormal="100" workbookViewId="0">
      <selection activeCell="E1" sqref="E1"/>
    </sheetView>
  </sheetViews>
  <sheetFormatPr defaultRowHeight="15" x14ac:dyDescent="0.25"/>
  <cols>
    <col min="1" max="1" width="3" customWidth="1"/>
    <col min="2" max="2" width="2.42578125" customWidth="1"/>
    <col min="3" max="3" width="3.28515625" customWidth="1"/>
    <col min="4" max="4" width="9.7109375" customWidth="1"/>
    <col min="5" max="5" width="37" customWidth="1"/>
    <col min="6" max="7" width="15.28515625" customWidth="1"/>
    <col min="8" max="9" width="15.7109375" customWidth="1"/>
    <col min="11" max="12" width="29.140625" customWidth="1"/>
  </cols>
  <sheetData>
    <row r="1" spans="1:9" x14ac:dyDescent="0.25">
      <c r="A1" s="3"/>
      <c r="B1" s="3"/>
      <c r="C1" s="3"/>
      <c r="D1" s="3"/>
      <c r="E1" s="95" t="s">
        <v>0</v>
      </c>
      <c r="F1" s="96"/>
      <c r="G1" s="96"/>
    </row>
    <row r="2" spans="1:9" ht="26.25" x14ac:dyDescent="0.25">
      <c r="A2" s="3"/>
      <c r="B2" s="3"/>
      <c r="C2" s="3"/>
      <c r="D2" s="3"/>
      <c r="E2" s="4" t="s">
        <v>1</v>
      </c>
      <c r="F2" s="5"/>
      <c r="G2" s="5"/>
    </row>
    <row r="3" spans="1:9" x14ac:dyDescent="0.25">
      <c r="A3" s="3"/>
      <c r="B3" s="3"/>
      <c r="C3" s="3"/>
      <c r="D3" s="3"/>
      <c r="E3" s="4"/>
      <c r="F3" s="107">
        <v>2025</v>
      </c>
      <c r="G3" s="108"/>
      <c r="H3" s="107">
        <v>2024</v>
      </c>
      <c r="I3" s="112"/>
    </row>
    <row r="4" spans="1:9" x14ac:dyDescent="0.25">
      <c r="A4" s="3"/>
      <c r="B4" s="3"/>
      <c r="C4" s="3"/>
      <c r="D4" s="3"/>
      <c r="E4" s="4"/>
      <c r="F4" s="33" t="s">
        <v>2</v>
      </c>
      <c r="G4" s="33" t="s">
        <v>3</v>
      </c>
      <c r="H4" s="33" t="s">
        <v>2</v>
      </c>
      <c r="I4" s="33" t="s">
        <v>3</v>
      </c>
    </row>
    <row r="5" spans="1:9" s="37" customFormat="1" x14ac:dyDescent="0.25">
      <c r="A5" s="34" t="s">
        <v>4</v>
      </c>
      <c r="B5" s="35"/>
      <c r="C5" s="35"/>
      <c r="D5" s="35"/>
      <c r="E5" s="36" t="s">
        <v>5</v>
      </c>
      <c r="F5" s="42"/>
      <c r="G5" s="42"/>
      <c r="H5" s="42"/>
      <c r="I5" s="42"/>
    </row>
    <row r="6" spans="1:9" s="46" customFormat="1" x14ac:dyDescent="0.25">
      <c r="A6" s="43"/>
      <c r="B6" s="44" t="s">
        <v>6</v>
      </c>
      <c r="C6" s="44"/>
      <c r="D6" s="44"/>
      <c r="E6" s="45" t="s">
        <v>7</v>
      </c>
      <c r="F6" s="8"/>
      <c r="G6" s="8"/>
      <c r="H6" s="8"/>
      <c r="I6" s="8"/>
    </row>
    <row r="7" spans="1:9" s="37" customFormat="1" x14ac:dyDescent="0.25">
      <c r="A7" s="1"/>
      <c r="B7" s="2"/>
      <c r="C7" s="2" t="s">
        <v>8</v>
      </c>
      <c r="D7" s="2"/>
      <c r="E7" s="47" t="s">
        <v>9</v>
      </c>
      <c r="F7" s="48"/>
      <c r="G7" s="49">
        <v>18649997</v>
      </c>
      <c r="H7" s="48"/>
      <c r="I7" s="49">
        <v>18649997</v>
      </c>
    </row>
    <row r="8" spans="1:9" s="37" customFormat="1" x14ac:dyDescent="0.25">
      <c r="A8" s="1"/>
      <c r="B8" s="2"/>
      <c r="C8" s="2" t="s">
        <v>10</v>
      </c>
      <c r="D8" s="2"/>
      <c r="E8" s="47" t="s">
        <v>11</v>
      </c>
      <c r="F8" s="48"/>
      <c r="G8" s="48"/>
      <c r="H8" s="48"/>
      <c r="I8" s="48"/>
    </row>
    <row r="9" spans="1:9" s="37" customFormat="1" x14ac:dyDescent="0.25">
      <c r="A9" s="1"/>
      <c r="B9" s="2"/>
      <c r="C9" s="2"/>
      <c r="D9" s="2" t="s">
        <v>12</v>
      </c>
      <c r="E9" s="47" t="s">
        <v>13</v>
      </c>
      <c r="F9" s="48"/>
      <c r="G9" s="48"/>
      <c r="H9" s="48"/>
      <c r="I9" s="48"/>
    </row>
    <row r="10" spans="1:9" s="37" customFormat="1" x14ac:dyDescent="0.25">
      <c r="A10" s="1"/>
      <c r="B10" s="2"/>
      <c r="C10" s="2"/>
      <c r="D10" s="2" t="s">
        <v>14</v>
      </c>
      <c r="E10" s="47" t="s">
        <v>15</v>
      </c>
      <c r="F10" s="50"/>
      <c r="G10" s="48"/>
      <c r="H10" s="50"/>
      <c r="I10" s="48"/>
    </row>
    <row r="11" spans="1:9" s="37" customFormat="1" x14ac:dyDescent="0.25">
      <c r="A11" s="1"/>
      <c r="B11" s="2"/>
      <c r="C11" s="2"/>
      <c r="D11" s="2" t="s">
        <v>16</v>
      </c>
      <c r="E11" s="47" t="s">
        <v>17</v>
      </c>
      <c r="F11" s="50"/>
      <c r="G11" s="48"/>
      <c r="H11" s="50">
        <v>191601</v>
      </c>
      <c r="I11" s="48"/>
    </row>
    <row r="12" spans="1:9" s="37" customFormat="1" x14ac:dyDescent="0.25">
      <c r="A12" s="1"/>
      <c r="B12" s="2"/>
      <c r="C12" s="2"/>
      <c r="D12" s="2" t="s">
        <v>18</v>
      </c>
      <c r="E12" s="47" t="s">
        <v>19</v>
      </c>
      <c r="F12" s="48"/>
      <c r="G12" s="48"/>
      <c r="H12" s="48"/>
      <c r="I12" s="48"/>
    </row>
    <row r="13" spans="1:9" s="37" customFormat="1" x14ac:dyDescent="0.25">
      <c r="A13" s="1"/>
      <c r="B13" s="2"/>
      <c r="C13" s="2" t="s">
        <v>20</v>
      </c>
      <c r="D13" s="2"/>
      <c r="E13" s="47" t="s">
        <v>21</v>
      </c>
      <c r="F13" s="48"/>
      <c r="G13" s="50"/>
      <c r="H13" s="48"/>
      <c r="I13" s="50">
        <v>191601</v>
      </c>
    </row>
    <row r="14" spans="1:9" s="37" customFormat="1" x14ac:dyDescent="0.25">
      <c r="A14" s="1"/>
      <c r="B14" s="2"/>
      <c r="C14" s="2" t="s">
        <v>22</v>
      </c>
      <c r="D14" s="2"/>
      <c r="E14" s="47" t="s">
        <v>23</v>
      </c>
      <c r="F14" s="48"/>
      <c r="G14" s="48"/>
      <c r="H14" s="48"/>
      <c r="I14" s="48"/>
    </row>
    <row r="15" spans="1:9" s="37" customFormat="1" x14ac:dyDescent="0.25">
      <c r="A15" s="1"/>
      <c r="B15" s="2"/>
      <c r="C15" s="2"/>
      <c r="D15" s="2" t="s">
        <v>24</v>
      </c>
      <c r="E15" s="47" t="s">
        <v>25</v>
      </c>
      <c r="F15" s="51">
        <v>7716151.8499999996</v>
      </c>
      <c r="G15" s="48"/>
      <c r="H15" s="51">
        <v>16876953</v>
      </c>
      <c r="I15" s="48"/>
    </row>
    <row r="16" spans="1:9" s="37" customFormat="1" x14ac:dyDescent="0.25">
      <c r="A16" s="1"/>
      <c r="B16" s="2"/>
      <c r="C16" s="2"/>
      <c r="D16" s="2" t="s">
        <v>26</v>
      </c>
      <c r="E16" s="47" t="s">
        <v>27</v>
      </c>
      <c r="F16" s="51">
        <v>744461.51</v>
      </c>
      <c r="G16" s="48"/>
      <c r="H16" s="51">
        <v>745000</v>
      </c>
      <c r="I16" s="48"/>
    </row>
    <row r="17" spans="1:9" s="37" customFormat="1" x14ac:dyDescent="0.25">
      <c r="A17" s="1"/>
      <c r="B17" s="2"/>
      <c r="C17" s="2"/>
      <c r="D17" s="2" t="s">
        <v>28</v>
      </c>
      <c r="E17" s="47" t="s">
        <v>29</v>
      </c>
      <c r="F17" s="52">
        <v>171576</v>
      </c>
      <c r="G17" s="48"/>
      <c r="H17" s="52">
        <v>515876</v>
      </c>
      <c r="I17" s="48"/>
    </row>
    <row r="18" spans="1:9" s="46" customFormat="1" x14ac:dyDescent="0.25">
      <c r="A18" s="43"/>
      <c r="B18" s="44"/>
      <c r="C18" s="44"/>
      <c r="D18" s="44" t="s">
        <v>30</v>
      </c>
      <c r="E18" s="45" t="s">
        <v>31</v>
      </c>
      <c r="F18" s="11">
        <v>834931.47</v>
      </c>
      <c r="G18" s="8"/>
      <c r="H18" s="11">
        <v>799294</v>
      </c>
      <c r="I18" s="8"/>
    </row>
    <row r="19" spans="1:9" x14ac:dyDescent="0.25">
      <c r="A19" s="6"/>
      <c r="B19" s="3"/>
      <c r="C19" s="3" t="s">
        <v>32</v>
      </c>
      <c r="D19" s="3"/>
      <c r="E19" s="7" t="s">
        <v>33</v>
      </c>
      <c r="F19" s="53"/>
      <c r="G19" s="54">
        <f>SUM(F15:F18)</f>
        <v>9467120.8300000001</v>
      </c>
      <c r="H19" s="53"/>
      <c r="I19" s="54">
        <f>SUM(H15:H18)</f>
        <v>18937123</v>
      </c>
    </row>
    <row r="20" spans="1:9" s="46" customFormat="1" x14ac:dyDescent="0.25">
      <c r="A20" s="43"/>
      <c r="B20" s="44"/>
      <c r="C20" s="44" t="s">
        <v>34</v>
      </c>
      <c r="D20" s="44"/>
      <c r="E20" s="45" t="s">
        <v>35</v>
      </c>
      <c r="F20" s="8"/>
      <c r="G20" s="11">
        <v>10000</v>
      </c>
      <c r="H20" s="8"/>
      <c r="I20" s="11">
        <v>299403</v>
      </c>
    </row>
    <row r="21" spans="1:9" s="46" customFormat="1" x14ac:dyDescent="0.25">
      <c r="A21" s="43"/>
      <c r="B21" s="44"/>
      <c r="C21" s="44" t="s">
        <v>36</v>
      </c>
      <c r="D21" s="44"/>
      <c r="E21" s="45" t="s">
        <v>37</v>
      </c>
      <c r="F21" s="8"/>
      <c r="G21" s="8"/>
      <c r="H21" s="8"/>
      <c r="I21" s="8"/>
    </row>
    <row r="22" spans="1:9" ht="26.25" x14ac:dyDescent="0.25">
      <c r="A22" s="6"/>
      <c r="B22" s="3"/>
      <c r="C22" s="3" t="s">
        <v>38</v>
      </c>
      <c r="D22" s="3"/>
      <c r="E22" s="7" t="s">
        <v>39</v>
      </c>
      <c r="F22" s="53"/>
      <c r="G22" s="55">
        <v>2108036</v>
      </c>
      <c r="H22" s="53"/>
      <c r="I22" s="55">
        <v>3617461</v>
      </c>
    </row>
    <row r="23" spans="1:9" s="46" customFormat="1" ht="26.25" x14ac:dyDescent="0.25">
      <c r="A23" s="43"/>
      <c r="B23" s="44" t="s">
        <v>40</v>
      </c>
      <c r="C23" s="44"/>
      <c r="D23" s="44"/>
      <c r="E23" s="45" t="s">
        <v>41</v>
      </c>
      <c r="F23" s="8"/>
      <c r="G23" s="10">
        <f>SUM(G7:G22)</f>
        <v>30235153.829999998</v>
      </c>
      <c r="H23" s="8"/>
      <c r="I23" s="10">
        <v>41695585</v>
      </c>
    </row>
    <row r="24" spans="1:9" ht="26.25" x14ac:dyDescent="0.25">
      <c r="A24" s="6"/>
      <c r="B24" s="3" t="s">
        <v>42</v>
      </c>
      <c r="C24" s="3"/>
      <c r="D24" s="3"/>
      <c r="E24" s="7" t="s">
        <v>43</v>
      </c>
      <c r="F24" s="53"/>
      <c r="G24" s="53"/>
      <c r="H24" s="53"/>
      <c r="I24" s="53"/>
    </row>
    <row r="25" spans="1:9" s="46" customFormat="1" x14ac:dyDescent="0.25">
      <c r="A25" s="43"/>
      <c r="B25" s="44" t="s">
        <v>44</v>
      </c>
      <c r="C25" s="44"/>
      <c r="D25" s="44"/>
      <c r="E25" s="45" t="s">
        <v>45</v>
      </c>
      <c r="F25" s="8"/>
      <c r="G25" s="8"/>
      <c r="H25" s="8"/>
      <c r="I25" s="8"/>
    </row>
    <row r="26" spans="1:9" x14ac:dyDescent="0.25">
      <c r="A26" s="6"/>
      <c r="B26" s="3" t="s">
        <v>46</v>
      </c>
      <c r="C26" s="3"/>
      <c r="D26" s="3"/>
      <c r="E26" s="7" t="s">
        <v>47</v>
      </c>
      <c r="F26" s="53"/>
      <c r="G26" s="53"/>
      <c r="H26" s="53"/>
      <c r="I26" s="53"/>
    </row>
    <row r="27" spans="1:9" s="46" customFormat="1" x14ac:dyDescent="0.25">
      <c r="A27" s="43"/>
      <c r="B27" s="44" t="s">
        <v>48</v>
      </c>
      <c r="C27" s="44"/>
      <c r="D27" s="44"/>
      <c r="E27" s="45" t="s">
        <v>49</v>
      </c>
      <c r="F27" s="8"/>
      <c r="G27" s="8"/>
      <c r="H27" s="8"/>
      <c r="I27" s="8"/>
    </row>
    <row r="28" spans="1:9" ht="26.25" x14ac:dyDescent="0.25">
      <c r="A28" s="6"/>
      <c r="B28" s="3"/>
      <c r="C28" s="3" t="s">
        <v>8</v>
      </c>
      <c r="D28" s="3"/>
      <c r="E28" s="7" t="s">
        <v>50</v>
      </c>
      <c r="F28" s="53"/>
      <c r="G28" s="55"/>
      <c r="H28" s="53"/>
      <c r="I28" s="55"/>
    </row>
    <row r="29" spans="1:9" s="46" customFormat="1" x14ac:dyDescent="0.25">
      <c r="A29" s="43"/>
      <c r="B29" s="44"/>
      <c r="C29" s="44" t="s">
        <v>10</v>
      </c>
      <c r="D29" s="44"/>
      <c r="E29" s="45" t="s">
        <v>49</v>
      </c>
      <c r="F29" s="11"/>
      <c r="G29" s="8"/>
      <c r="H29" s="11"/>
      <c r="I29" s="8"/>
    </row>
    <row r="30" spans="1:9" s="46" customFormat="1" x14ac:dyDescent="0.25">
      <c r="A30" s="43"/>
      <c r="B30" s="44" t="s">
        <v>51</v>
      </c>
      <c r="C30" s="44"/>
      <c r="D30" s="44"/>
      <c r="E30" s="45" t="s">
        <v>52</v>
      </c>
      <c r="F30" s="53"/>
      <c r="G30" s="54"/>
      <c r="H30" s="53"/>
      <c r="I30" s="54"/>
    </row>
    <row r="31" spans="1:9" s="41" customFormat="1" ht="26.25" x14ac:dyDescent="0.25">
      <c r="A31" s="38" t="s">
        <v>53</v>
      </c>
      <c r="B31" s="39"/>
      <c r="C31" s="39"/>
      <c r="D31" s="39"/>
      <c r="E31" s="40" t="s">
        <v>54</v>
      </c>
      <c r="F31" s="29"/>
      <c r="G31" s="30">
        <f>G23</f>
        <v>30235153.829999998</v>
      </c>
      <c r="H31" s="29"/>
      <c r="I31" s="30">
        <f>I23</f>
        <v>41695585</v>
      </c>
    </row>
    <row r="32" spans="1:9" x14ac:dyDescent="0.25">
      <c r="A32" s="27"/>
      <c r="B32" s="97"/>
      <c r="C32" s="97"/>
      <c r="D32" s="97"/>
      <c r="E32" s="28"/>
      <c r="F32" s="56"/>
      <c r="G32" s="57"/>
      <c r="H32" s="56"/>
      <c r="I32" s="57"/>
    </row>
    <row r="33" spans="1:9" x14ac:dyDescent="0.25">
      <c r="A33" s="15"/>
      <c r="B33" s="3"/>
      <c r="C33" s="3"/>
      <c r="D33" s="3"/>
      <c r="E33" s="14"/>
      <c r="F33" s="109">
        <v>2025</v>
      </c>
      <c r="G33" s="108"/>
      <c r="H33" s="109">
        <v>2024</v>
      </c>
      <c r="I33" s="108"/>
    </row>
    <row r="34" spans="1:9" x14ac:dyDescent="0.25">
      <c r="A34" s="21"/>
      <c r="B34" s="3"/>
      <c r="C34" s="3"/>
      <c r="D34" s="3"/>
      <c r="E34" s="14"/>
      <c r="F34" s="33" t="s">
        <v>2</v>
      </c>
      <c r="G34" s="33" t="s">
        <v>3</v>
      </c>
      <c r="H34" s="33" t="s">
        <v>2</v>
      </c>
      <c r="I34" s="33" t="s">
        <v>3</v>
      </c>
    </row>
    <row r="35" spans="1:9" s="46" customFormat="1" x14ac:dyDescent="0.25">
      <c r="A35" s="58" t="s">
        <v>55</v>
      </c>
      <c r="B35" s="59"/>
      <c r="C35" s="59"/>
      <c r="D35" s="59"/>
      <c r="E35" s="60" t="s">
        <v>56</v>
      </c>
      <c r="F35" s="24"/>
      <c r="G35" s="24"/>
      <c r="H35" s="24"/>
      <c r="I35" s="24"/>
    </row>
    <row r="36" spans="1:9" ht="26.25" x14ac:dyDescent="0.25">
      <c r="A36" s="6"/>
      <c r="B36" s="3" t="s">
        <v>57</v>
      </c>
      <c r="C36" s="3"/>
      <c r="D36" s="3"/>
      <c r="E36" s="7" t="s">
        <v>58</v>
      </c>
      <c r="F36" s="61"/>
      <c r="G36" s="62">
        <v>674556</v>
      </c>
      <c r="H36" s="61"/>
      <c r="I36" s="62">
        <v>1126422</v>
      </c>
    </row>
    <row r="37" spans="1:9" s="46" customFormat="1" x14ac:dyDescent="0.25">
      <c r="A37" s="43"/>
      <c r="B37" s="44" t="s">
        <v>59</v>
      </c>
      <c r="C37" s="44"/>
      <c r="D37" s="44"/>
      <c r="E37" s="45" t="s">
        <v>60</v>
      </c>
      <c r="F37" s="12"/>
      <c r="G37" s="12"/>
      <c r="H37" s="12"/>
      <c r="I37" s="12"/>
    </row>
    <row r="38" spans="1:9" x14ac:dyDescent="0.25">
      <c r="A38" s="6"/>
      <c r="B38" s="3"/>
      <c r="C38" s="3" t="s">
        <v>8</v>
      </c>
      <c r="D38" s="3"/>
      <c r="E38" s="7" t="s">
        <v>61</v>
      </c>
      <c r="F38" s="61"/>
      <c r="G38" s="61"/>
      <c r="H38" s="61"/>
      <c r="I38" s="61"/>
    </row>
    <row r="39" spans="1:9" s="46" customFormat="1" x14ac:dyDescent="0.25">
      <c r="A39" s="43"/>
      <c r="B39" s="44"/>
      <c r="C39" s="44" t="s">
        <v>10</v>
      </c>
      <c r="D39" s="44"/>
      <c r="E39" s="45" t="s">
        <v>62</v>
      </c>
      <c r="F39" s="9">
        <v>6971834</v>
      </c>
      <c r="G39" s="12"/>
      <c r="H39" s="9">
        <v>14205652</v>
      </c>
      <c r="I39" s="12"/>
    </row>
    <row r="40" spans="1:9" ht="26.25" x14ac:dyDescent="0.25">
      <c r="A40" s="6"/>
      <c r="B40" s="3"/>
      <c r="C40" s="3" t="s">
        <v>22</v>
      </c>
      <c r="D40" s="3"/>
      <c r="E40" s="7" t="s">
        <v>63</v>
      </c>
      <c r="F40" s="62">
        <v>149465.79999999999</v>
      </c>
      <c r="G40" s="61"/>
      <c r="H40" s="62">
        <v>193673</v>
      </c>
      <c r="I40" s="61"/>
    </row>
    <row r="41" spans="1:9" s="46" customFormat="1" ht="26.25" x14ac:dyDescent="0.25">
      <c r="A41" s="43"/>
      <c r="B41" s="44"/>
      <c r="C41" s="44" t="s">
        <v>34</v>
      </c>
      <c r="D41" s="44"/>
      <c r="E41" s="45" t="s">
        <v>64</v>
      </c>
      <c r="F41" s="9">
        <v>136728.74</v>
      </c>
      <c r="G41" s="12"/>
      <c r="H41" s="9">
        <v>162697</v>
      </c>
      <c r="I41" s="12"/>
    </row>
    <row r="42" spans="1:9" x14ac:dyDescent="0.25">
      <c r="A42" s="6"/>
      <c r="B42" s="3" t="s">
        <v>65</v>
      </c>
      <c r="C42" s="3"/>
      <c r="D42" s="3"/>
      <c r="E42" s="7" t="s">
        <v>66</v>
      </c>
      <c r="F42" s="61"/>
      <c r="G42" s="62">
        <f>SUM(F38:F41)</f>
        <v>7258028.54</v>
      </c>
      <c r="H42" s="61"/>
      <c r="I42" s="62">
        <f>SUM(H39:H41)</f>
        <v>14562022</v>
      </c>
    </row>
    <row r="43" spans="1:9" s="46" customFormat="1" x14ac:dyDescent="0.25">
      <c r="A43" s="43"/>
      <c r="B43" s="44" t="s">
        <v>67</v>
      </c>
      <c r="C43" s="44"/>
      <c r="D43" s="44"/>
      <c r="E43" s="45" t="s">
        <v>68</v>
      </c>
      <c r="F43" s="12"/>
      <c r="G43" s="9">
        <v>303608</v>
      </c>
      <c r="H43" s="12"/>
      <c r="I43" s="9">
        <v>472385</v>
      </c>
    </row>
    <row r="44" spans="1:9" x14ac:dyDescent="0.25">
      <c r="A44" s="6"/>
      <c r="B44" s="3" t="s">
        <v>69</v>
      </c>
      <c r="C44" s="3"/>
      <c r="D44" s="3"/>
      <c r="E44" s="7" t="s">
        <v>70</v>
      </c>
      <c r="F44" s="61"/>
      <c r="G44" s="61"/>
      <c r="H44" s="61"/>
      <c r="I44" s="61"/>
    </row>
    <row r="45" spans="1:9" s="46" customFormat="1" x14ac:dyDescent="0.25">
      <c r="A45" s="43"/>
      <c r="B45" s="44"/>
      <c r="C45" s="44" t="s">
        <v>8</v>
      </c>
      <c r="D45" s="44"/>
      <c r="E45" s="45" t="s">
        <v>71</v>
      </c>
      <c r="F45" s="9">
        <v>13849245.906666674</v>
      </c>
      <c r="G45" s="12"/>
      <c r="H45" s="9">
        <v>14528697</v>
      </c>
      <c r="I45" s="12"/>
    </row>
    <row r="46" spans="1:9" s="46" customFormat="1" x14ac:dyDescent="0.25">
      <c r="A46" s="43"/>
      <c r="B46" s="44"/>
      <c r="C46" s="44" t="s">
        <v>10</v>
      </c>
      <c r="D46" s="44"/>
      <c r="E46" s="45" t="s">
        <v>72</v>
      </c>
      <c r="F46" s="9">
        <v>3412854.3208538685</v>
      </c>
      <c r="G46" s="12"/>
      <c r="H46" s="9">
        <v>3642022</v>
      </c>
      <c r="I46" s="12"/>
    </row>
    <row r="47" spans="1:9" x14ac:dyDescent="0.25">
      <c r="A47" s="6"/>
      <c r="B47" s="3"/>
      <c r="C47" s="3" t="s">
        <v>22</v>
      </c>
      <c r="D47" s="3"/>
      <c r="E47" s="7" t="s">
        <v>73</v>
      </c>
      <c r="F47" s="62">
        <v>1255485.9803756094</v>
      </c>
      <c r="G47" s="61"/>
      <c r="H47" s="62">
        <v>1154059</v>
      </c>
      <c r="I47" s="61"/>
    </row>
    <row r="48" spans="1:9" s="46" customFormat="1" x14ac:dyDescent="0.25">
      <c r="A48" s="43"/>
      <c r="B48" s="44"/>
      <c r="C48" s="44" t="s">
        <v>34</v>
      </c>
      <c r="D48" s="44"/>
      <c r="E48" s="45" t="s">
        <v>74</v>
      </c>
      <c r="F48" s="9"/>
      <c r="G48" s="12"/>
      <c r="H48" s="9"/>
      <c r="I48" s="12"/>
    </row>
    <row r="49" spans="1:9" x14ac:dyDescent="0.25">
      <c r="A49" s="6"/>
      <c r="B49" s="3"/>
      <c r="C49" s="3" t="s">
        <v>36</v>
      </c>
      <c r="D49" s="3"/>
      <c r="E49" s="7" t="s">
        <v>75</v>
      </c>
      <c r="F49" s="62">
        <v>1993939</v>
      </c>
      <c r="G49" s="61"/>
      <c r="H49" s="62">
        <v>3432903</v>
      </c>
      <c r="I49" s="61"/>
    </row>
    <row r="50" spans="1:9" s="46" customFormat="1" x14ac:dyDescent="0.25">
      <c r="A50" s="43"/>
      <c r="B50" s="44" t="s">
        <v>76</v>
      </c>
      <c r="C50" s="44"/>
      <c r="D50" s="44"/>
      <c r="E50" s="45" t="s">
        <v>77</v>
      </c>
      <c r="F50" s="12"/>
      <c r="G50" s="9">
        <f>SUM(F45:F49)</f>
        <v>20511525.207896151</v>
      </c>
      <c r="H50" s="12"/>
      <c r="I50" s="9">
        <f>SUM(H45:H49)</f>
        <v>22757681</v>
      </c>
    </row>
    <row r="51" spans="1:9" x14ac:dyDescent="0.25">
      <c r="A51" s="6"/>
      <c r="B51" s="3" t="s">
        <v>78</v>
      </c>
      <c r="C51" s="3"/>
      <c r="D51" s="3"/>
      <c r="E51" s="7" t="s">
        <v>79</v>
      </c>
      <c r="F51" s="62"/>
      <c r="G51" s="62"/>
      <c r="H51" s="62"/>
      <c r="I51" s="62"/>
    </row>
    <row r="52" spans="1:9" s="46" customFormat="1" ht="26.25" x14ac:dyDescent="0.25">
      <c r="A52" s="43"/>
      <c r="B52" s="44"/>
      <c r="C52" s="44" t="s">
        <v>8</v>
      </c>
      <c r="D52" s="44"/>
      <c r="E52" s="45" t="s">
        <v>80</v>
      </c>
      <c r="F52" s="9">
        <v>9290</v>
      </c>
      <c r="G52" s="12"/>
      <c r="H52" s="9"/>
      <c r="I52" s="12"/>
    </row>
    <row r="53" spans="1:9" ht="26.25" x14ac:dyDescent="0.25">
      <c r="A53" s="6"/>
      <c r="B53" s="3"/>
      <c r="C53" s="3" t="s">
        <v>10</v>
      </c>
      <c r="D53" s="3"/>
      <c r="E53" s="7" t="s">
        <v>81</v>
      </c>
      <c r="F53" s="62">
        <v>57013.997843999998</v>
      </c>
      <c r="G53" s="61"/>
      <c r="H53" s="62">
        <v>43119</v>
      </c>
      <c r="I53" s="61"/>
    </row>
    <row r="54" spans="1:9" s="46" customFormat="1" x14ac:dyDescent="0.25">
      <c r="A54" s="43"/>
      <c r="B54" s="44"/>
      <c r="C54" s="44" t="s">
        <v>22</v>
      </c>
      <c r="D54" s="44"/>
      <c r="E54" s="45" t="s">
        <v>82</v>
      </c>
      <c r="F54" s="12"/>
      <c r="G54" s="12"/>
      <c r="H54" s="12"/>
      <c r="I54" s="12"/>
    </row>
    <row r="55" spans="1:9" ht="26.25" x14ac:dyDescent="0.25">
      <c r="A55" s="6"/>
      <c r="B55" s="3"/>
      <c r="C55" s="3" t="s">
        <v>34</v>
      </c>
      <c r="D55" s="3"/>
      <c r="E55" s="7" t="s">
        <v>83</v>
      </c>
      <c r="F55" s="61"/>
      <c r="G55" s="61"/>
      <c r="H55" s="61"/>
      <c r="I55" s="61"/>
    </row>
    <row r="56" spans="1:9" s="46" customFormat="1" x14ac:dyDescent="0.25">
      <c r="A56" s="43"/>
      <c r="B56" s="44" t="s">
        <v>84</v>
      </c>
      <c r="C56" s="44"/>
      <c r="D56" s="44"/>
      <c r="E56" s="45" t="s">
        <v>85</v>
      </c>
      <c r="F56" s="12"/>
      <c r="G56" s="9">
        <f>SUM(F52:F54)</f>
        <v>66303.997843999998</v>
      </c>
      <c r="H56" s="12"/>
      <c r="I56" s="9">
        <v>43119</v>
      </c>
    </row>
    <row r="57" spans="1:9" ht="26.25" x14ac:dyDescent="0.25">
      <c r="A57" s="6"/>
      <c r="B57" s="3" t="s">
        <v>86</v>
      </c>
      <c r="C57" s="3"/>
      <c r="D57" s="3"/>
      <c r="E57" s="7" t="s">
        <v>87</v>
      </c>
      <c r="F57" s="61"/>
      <c r="G57" s="61"/>
      <c r="H57" s="61"/>
      <c r="I57" s="61"/>
    </row>
    <row r="58" spans="1:9" s="46" customFormat="1" x14ac:dyDescent="0.25">
      <c r="A58" s="43"/>
      <c r="B58" s="44" t="s">
        <v>88</v>
      </c>
      <c r="C58" s="44"/>
      <c r="D58" s="44"/>
      <c r="E58" s="45" t="s">
        <v>89</v>
      </c>
      <c r="F58" s="12"/>
      <c r="G58" s="12"/>
      <c r="H58" s="12"/>
      <c r="I58" s="12"/>
    </row>
    <row r="59" spans="1:9" x14ac:dyDescent="0.25">
      <c r="A59" s="6"/>
      <c r="B59" s="3" t="s">
        <v>90</v>
      </c>
      <c r="C59" s="3"/>
      <c r="D59" s="3"/>
      <c r="E59" s="7" t="s">
        <v>91</v>
      </c>
      <c r="F59" s="61"/>
      <c r="G59" s="62">
        <v>278353.86</v>
      </c>
      <c r="H59" s="61"/>
      <c r="I59" s="62">
        <v>276329</v>
      </c>
    </row>
    <row r="60" spans="1:9" s="46" customFormat="1" x14ac:dyDescent="0.25">
      <c r="A60" s="43"/>
      <c r="B60" s="44" t="s">
        <v>92</v>
      </c>
      <c r="C60" s="44"/>
      <c r="D60" s="44"/>
      <c r="E60" s="45" t="s">
        <v>93</v>
      </c>
      <c r="F60" s="12"/>
      <c r="G60" s="12"/>
      <c r="H60" s="12"/>
      <c r="I60" s="12"/>
    </row>
    <row r="61" spans="1:9" ht="26.25" x14ac:dyDescent="0.25">
      <c r="A61" s="6"/>
      <c r="B61" s="3"/>
      <c r="C61" s="3" t="s">
        <v>8</v>
      </c>
      <c r="D61" s="3"/>
      <c r="E61" s="7" t="s">
        <v>94</v>
      </c>
      <c r="F61" s="62">
        <f>125207+150507</f>
        <v>275714</v>
      </c>
      <c r="G61" s="62"/>
      <c r="H61" s="62">
        <v>125207</v>
      </c>
      <c r="I61" s="62"/>
    </row>
    <row r="62" spans="1:9" s="46" customFormat="1" x14ac:dyDescent="0.25">
      <c r="A62" s="43"/>
      <c r="B62" s="44"/>
      <c r="C62" s="44" t="s">
        <v>10</v>
      </c>
      <c r="D62" s="44"/>
      <c r="E62" s="45" t="s">
        <v>95</v>
      </c>
      <c r="F62" s="9">
        <f>-125207+547080.616-150507</f>
        <v>271366.61600000004</v>
      </c>
      <c r="G62" s="9"/>
      <c r="H62" s="9">
        <v>1825075</v>
      </c>
      <c r="I62" s="9"/>
    </row>
    <row r="63" spans="1:9" x14ac:dyDescent="0.25">
      <c r="A63" s="6"/>
      <c r="B63" s="3" t="s">
        <v>96</v>
      </c>
      <c r="C63" s="3"/>
      <c r="D63" s="3"/>
      <c r="E63" s="7" t="s">
        <v>97</v>
      </c>
      <c r="F63" s="62"/>
      <c r="G63" s="62">
        <f>SUM(F61:F62)</f>
        <v>547080.61600000004</v>
      </c>
      <c r="H63" s="62"/>
      <c r="I63" s="62">
        <f>SUM(H61:H62)</f>
        <v>1950282</v>
      </c>
    </row>
    <row r="64" spans="1:9" s="46" customFormat="1" ht="26.25" x14ac:dyDescent="0.25">
      <c r="A64" s="63" t="s">
        <v>98</v>
      </c>
      <c r="B64" s="64"/>
      <c r="C64" s="64"/>
      <c r="D64" s="64"/>
      <c r="E64" s="65" t="s">
        <v>99</v>
      </c>
      <c r="F64" s="32"/>
      <c r="G64" s="30">
        <f>SUM(G36:G63)</f>
        <v>29639456.221740149</v>
      </c>
      <c r="H64" s="32"/>
      <c r="I64" s="30">
        <f>SUM(I36:I63)</f>
        <v>41188240</v>
      </c>
    </row>
    <row r="65" spans="1:9" s="46" customFormat="1" ht="26.25" x14ac:dyDescent="0.25">
      <c r="A65" s="66" t="s">
        <v>100</v>
      </c>
      <c r="B65" s="67"/>
      <c r="C65" s="67"/>
      <c r="D65" s="67"/>
      <c r="E65" s="68" t="s">
        <v>101</v>
      </c>
      <c r="F65" s="16"/>
      <c r="G65" s="17">
        <f>-G64+G31</f>
        <v>595697.60825984925</v>
      </c>
      <c r="H65" s="16"/>
      <c r="I65" s="17">
        <f>I31-I64</f>
        <v>507345</v>
      </c>
    </row>
    <row r="66" spans="1:9" x14ac:dyDescent="0.25">
      <c r="A66" s="13"/>
      <c r="B66" s="15"/>
      <c r="C66" s="15"/>
      <c r="D66" s="15"/>
      <c r="E66" s="14"/>
      <c r="F66" s="98"/>
      <c r="G66" s="99"/>
    </row>
    <row r="67" spans="1:9" x14ac:dyDescent="0.25">
      <c r="A67" s="15"/>
      <c r="B67" s="15"/>
      <c r="C67" s="15"/>
      <c r="D67" s="15"/>
      <c r="E67" s="14"/>
      <c r="F67" s="110">
        <v>2025</v>
      </c>
      <c r="G67" s="111"/>
      <c r="H67" s="113">
        <v>2024</v>
      </c>
      <c r="I67" s="114"/>
    </row>
    <row r="68" spans="1:9" x14ac:dyDescent="0.25">
      <c r="A68" s="21"/>
      <c r="B68" s="21"/>
      <c r="C68" s="21"/>
      <c r="D68" s="21"/>
      <c r="E68" s="22"/>
      <c r="F68" s="104" t="s">
        <v>2</v>
      </c>
      <c r="G68" s="104" t="s">
        <v>3</v>
      </c>
      <c r="H68" s="104" t="s">
        <v>2</v>
      </c>
      <c r="I68" s="104" t="s">
        <v>3</v>
      </c>
    </row>
    <row r="69" spans="1:9" s="46" customFormat="1" x14ac:dyDescent="0.25">
      <c r="A69" s="100" t="s">
        <v>102</v>
      </c>
      <c r="B69" s="101"/>
      <c r="C69" s="101"/>
      <c r="D69" s="101"/>
      <c r="E69" s="102" t="s">
        <v>103</v>
      </c>
      <c r="F69" s="103"/>
      <c r="G69" s="103"/>
      <c r="H69" s="103"/>
      <c r="I69" s="103"/>
    </row>
    <row r="70" spans="1:9" s="46" customFormat="1" ht="39" x14ac:dyDescent="0.25">
      <c r="A70" s="43"/>
      <c r="B70" s="44" t="s">
        <v>104</v>
      </c>
      <c r="C70" s="44"/>
      <c r="D70" s="44"/>
      <c r="E70" s="45" t="s">
        <v>105</v>
      </c>
      <c r="F70" s="12"/>
      <c r="G70" s="12"/>
      <c r="H70" s="12"/>
      <c r="I70" s="12"/>
    </row>
    <row r="71" spans="1:9" s="46" customFormat="1" x14ac:dyDescent="0.25">
      <c r="A71" s="43"/>
      <c r="B71" s="44" t="s">
        <v>106</v>
      </c>
      <c r="C71" s="44"/>
      <c r="D71" s="44"/>
      <c r="E71" s="45" t="s">
        <v>107</v>
      </c>
      <c r="F71" s="12"/>
      <c r="G71" s="12"/>
      <c r="H71" s="12"/>
      <c r="I71" s="12"/>
    </row>
    <row r="72" spans="1:9" s="46" customFormat="1" ht="51.75" x14ac:dyDescent="0.25">
      <c r="A72" s="43"/>
      <c r="B72" s="44"/>
      <c r="C72" s="44" t="s">
        <v>8</v>
      </c>
      <c r="D72" s="44"/>
      <c r="E72" s="45" t="s">
        <v>108</v>
      </c>
      <c r="F72" s="12"/>
      <c r="G72" s="12"/>
      <c r="H72" s="12"/>
      <c r="I72" s="12"/>
    </row>
    <row r="73" spans="1:9" s="46" customFormat="1" ht="26.25" x14ac:dyDescent="0.25">
      <c r="A73" s="43"/>
      <c r="B73" s="44"/>
      <c r="C73" s="44" t="s">
        <v>10</v>
      </c>
      <c r="D73" s="44"/>
      <c r="E73" s="45" t="s">
        <v>109</v>
      </c>
      <c r="F73" s="12"/>
      <c r="G73" s="12"/>
      <c r="H73" s="12"/>
      <c r="I73" s="12"/>
    </row>
    <row r="74" spans="1:9" s="46" customFormat="1" ht="26.25" x14ac:dyDescent="0.25">
      <c r="A74" s="43"/>
      <c r="B74" s="44"/>
      <c r="C74" s="44" t="s">
        <v>22</v>
      </c>
      <c r="D74" s="44"/>
      <c r="E74" s="45" t="s">
        <v>110</v>
      </c>
      <c r="F74" s="12"/>
      <c r="G74" s="12"/>
      <c r="H74" s="12"/>
      <c r="I74" s="12"/>
    </row>
    <row r="75" spans="1:9" s="46" customFormat="1" ht="39" x14ac:dyDescent="0.25">
      <c r="A75" s="43"/>
      <c r="B75" s="44"/>
      <c r="C75" s="44" t="s">
        <v>34</v>
      </c>
      <c r="D75" s="44"/>
      <c r="E75" s="45" t="s">
        <v>111</v>
      </c>
      <c r="F75" s="12"/>
      <c r="G75" s="12"/>
      <c r="H75" s="12"/>
      <c r="I75" s="12"/>
    </row>
    <row r="76" spans="1:9" s="46" customFormat="1" x14ac:dyDescent="0.25">
      <c r="A76" s="43"/>
      <c r="B76" s="44" t="s">
        <v>112</v>
      </c>
      <c r="C76" s="44"/>
      <c r="D76" s="44"/>
      <c r="E76" s="45" t="s">
        <v>113</v>
      </c>
      <c r="F76" s="12"/>
      <c r="G76" s="12"/>
      <c r="H76" s="12"/>
      <c r="I76" s="12"/>
    </row>
    <row r="77" spans="1:9" x14ac:dyDescent="0.25">
      <c r="A77" s="6"/>
      <c r="B77" s="3" t="s">
        <v>114</v>
      </c>
      <c r="C77" s="3"/>
      <c r="D77" s="3"/>
      <c r="E77" s="7" t="s">
        <v>115</v>
      </c>
      <c r="F77" s="61"/>
      <c r="G77" s="61"/>
      <c r="H77" s="61"/>
      <c r="I77" s="61"/>
    </row>
    <row r="78" spans="1:9" s="46" customFormat="1" x14ac:dyDescent="0.25">
      <c r="A78" s="43"/>
      <c r="B78" s="44"/>
      <c r="C78" s="44" t="s">
        <v>8</v>
      </c>
      <c r="D78" s="44"/>
      <c r="E78" s="45" t="s">
        <v>116</v>
      </c>
      <c r="F78" s="9">
        <v>1600</v>
      </c>
      <c r="G78" s="9"/>
      <c r="H78" s="9">
        <v>4000</v>
      </c>
      <c r="I78" s="9"/>
    </row>
    <row r="79" spans="1:9" ht="26.25" x14ac:dyDescent="0.25">
      <c r="A79" s="6"/>
      <c r="B79" s="3"/>
      <c r="C79" s="3" t="s">
        <v>10</v>
      </c>
      <c r="D79" s="3"/>
      <c r="E79" s="7" t="s">
        <v>117</v>
      </c>
      <c r="F79" s="62"/>
      <c r="G79" s="62"/>
      <c r="H79" s="62"/>
      <c r="I79" s="62"/>
    </row>
    <row r="80" spans="1:9" s="46" customFormat="1" x14ac:dyDescent="0.25">
      <c r="A80" s="43"/>
      <c r="B80" s="44"/>
      <c r="C80" s="44" t="s">
        <v>22</v>
      </c>
      <c r="D80" s="44"/>
      <c r="E80" s="45" t="s">
        <v>118</v>
      </c>
      <c r="F80" s="9"/>
      <c r="G80" s="9"/>
      <c r="H80" s="9"/>
      <c r="I80" s="9"/>
    </row>
    <row r="81" spans="1:9" x14ac:dyDescent="0.25">
      <c r="A81" s="6"/>
      <c r="B81" s="3" t="s">
        <v>119</v>
      </c>
      <c r="C81" s="3"/>
      <c r="D81" s="3"/>
      <c r="E81" s="7" t="s">
        <v>120</v>
      </c>
      <c r="F81" s="62"/>
      <c r="G81" s="62">
        <v>1600</v>
      </c>
      <c r="H81" s="62"/>
      <c r="I81" s="62">
        <v>4000</v>
      </c>
    </row>
    <row r="82" spans="1:9" s="46" customFormat="1" x14ac:dyDescent="0.25">
      <c r="A82" s="43"/>
      <c r="B82" s="44" t="s">
        <v>121</v>
      </c>
      <c r="C82" s="44"/>
      <c r="D82" s="44"/>
      <c r="E82" s="45" t="s">
        <v>122</v>
      </c>
      <c r="F82" s="9"/>
      <c r="G82" s="9"/>
      <c r="H82" s="9"/>
      <c r="I82" s="9"/>
    </row>
    <row r="83" spans="1:9" ht="26.25" x14ac:dyDescent="0.25">
      <c r="A83" s="27" t="s">
        <v>123</v>
      </c>
      <c r="B83" s="31"/>
      <c r="C83" s="31"/>
      <c r="D83" s="31"/>
      <c r="E83" s="28" t="s">
        <v>124</v>
      </c>
      <c r="F83" s="71"/>
      <c r="G83" s="71">
        <f>-SUM(F78:F80)</f>
        <v>-1600</v>
      </c>
      <c r="H83" s="71"/>
      <c r="I83" s="71">
        <v>-4000</v>
      </c>
    </row>
    <row r="84" spans="1:9" s="46" customFormat="1" ht="26.25" x14ac:dyDescent="0.25">
      <c r="A84" s="58" t="s">
        <v>125</v>
      </c>
      <c r="B84" s="70"/>
      <c r="C84" s="70"/>
      <c r="D84" s="70"/>
      <c r="E84" s="60" t="s">
        <v>126</v>
      </c>
      <c r="F84" s="25"/>
      <c r="G84" s="25"/>
      <c r="H84" s="25"/>
      <c r="I84" s="25"/>
    </row>
    <row r="85" spans="1:9" x14ac:dyDescent="0.25">
      <c r="A85" s="6"/>
      <c r="B85" s="3" t="s">
        <v>127</v>
      </c>
      <c r="C85" s="3"/>
      <c r="D85" s="3"/>
      <c r="E85" s="7" t="s">
        <v>128</v>
      </c>
      <c r="F85" s="61"/>
      <c r="G85" s="61"/>
      <c r="H85" s="61"/>
      <c r="I85" s="61"/>
    </row>
    <row r="86" spans="1:9" s="46" customFormat="1" x14ac:dyDescent="0.25">
      <c r="A86" s="43"/>
      <c r="B86" s="44"/>
      <c r="C86" s="44" t="s">
        <v>8</v>
      </c>
      <c r="D86" s="44"/>
      <c r="E86" s="45" t="s">
        <v>129</v>
      </c>
      <c r="F86" s="12"/>
      <c r="G86" s="12"/>
      <c r="H86" s="12"/>
      <c r="I86" s="12"/>
    </row>
    <row r="87" spans="1:9" ht="26.25" x14ac:dyDescent="0.25">
      <c r="A87" s="6"/>
      <c r="B87" s="3"/>
      <c r="C87" s="3" t="s">
        <v>10</v>
      </c>
      <c r="D87" s="3"/>
      <c r="E87" s="7" t="s">
        <v>130</v>
      </c>
      <c r="F87" s="61"/>
      <c r="G87" s="61"/>
      <c r="H87" s="61"/>
      <c r="I87" s="61"/>
    </row>
    <row r="88" spans="1:9" s="46" customFormat="1" ht="26.25" x14ac:dyDescent="0.25">
      <c r="A88" s="43"/>
      <c r="B88" s="44"/>
      <c r="C88" s="44" t="s">
        <v>22</v>
      </c>
      <c r="D88" s="44"/>
      <c r="E88" s="45" t="s">
        <v>131</v>
      </c>
      <c r="F88" s="12"/>
      <c r="G88" s="12"/>
      <c r="H88" s="12"/>
      <c r="I88" s="12"/>
    </row>
    <row r="89" spans="1:9" x14ac:dyDescent="0.25">
      <c r="A89" s="6"/>
      <c r="B89" s="3" t="s">
        <v>132</v>
      </c>
      <c r="C89" s="3"/>
      <c r="D89" s="3"/>
      <c r="E89" s="7" t="s">
        <v>133</v>
      </c>
      <c r="F89" s="61"/>
      <c r="G89" s="61"/>
      <c r="H89" s="61"/>
      <c r="I89" s="61"/>
    </row>
    <row r="90" spans="1:9" s="46" customFormat="1" x14ac:dyDescent="0.25">
      <c r="A90" s="43"/>
      <c r="B90" s="44" t="s">
        <v>134</v>
      </c>
      <c r="C90" s="44"/>
      <c r="D90" s="44"/>
      <c r="E90" s="45" t="s">
        <v>135</v>
      </c>
      <c r="F90" s="12"/>
      <c r="G90" s="12"/>
      <c r="H90" s="12"/>
      <c r="I90" s="12"/>
    </row>
    <row r="91" spans="1:9" x14ac:dyDescent="0.25">
      <c r="A91" s="6"/>
      <c r="B91" s="3"/>
      <c r="C91" s="3" t="s">
        <v>8</v>
      </c>
      <c r="D91" s="3"/>
      <c r="E91" s="7" t="s">
        <v>129</v>
      </c>
      <c r="F91" s="61"/>
      <c r="G91" s="61"/>
      <c r="H91" s="61"/>
      <c r="I91" s="61"/>
    </row>
    <row r="92" spans="1:9" s="46" customFormat="1" ht="26.25" x14ac:dyDescent="0.25">
      <c r="A92" s="43"/>
      <c r="B92" s="44"/>
      <c r="C92" s="44" t="s">
        <v>10</v>
      </c>
      <c r="D92" s="44"/>
      <c r="E92" s="45" t="s">
        <v>130</v>
      </c>
      <c r="F92" s="12"/>
      <c r="G92" s="12"/>
      <c r="H92" s="12"/>
      <c r="I92" s="12"/>
    </row>
    <row r="93" spans="1:9" ht="26.25" x14ac:dyDescent="0.25">
      <c r="A93" s="6"/>
      <c r="B93" s="3"/>
      <c r="C93" s="3" t="s">
        <v>22</v>
      </c>
      <c r="D93" s="3"/>
      <c r="E93" s="7" t="s">
        <v>131</v>
      </c>
      <c r="F93" s="61"/>
      <c r="G93" s="61"/>
      <c r="H93" s="61"/>
      <c r="I93" s="61"/>
    </row>
    <row r="94" spans="1:9" s="46" customFormat="1" x14ac:dyDescent="0.25">
      <c r="A94" s="43"/>
      <c r="B94" s="44" t="s">
        <v>136</v>
      </c>
      <c r="C94" s="44"/>
      <c r="D94" s="44"/>
      <c r="E94" s="45" t="s">
        <v>137</v>
      </c>
      <c r="F94" s="12"/>
      <c r="G94" s="12"/>
      <c r="H94" s="12"/>
      <c r="I94" s="12"/>
    </row>
    <row r="95" spans="1:9" ht="26.25" x14ac:dyDescent="0.25">
      <c r="A95" s="27" t="s">
        <v>138</v>
      </c>
      <c r="B95" s="31"/>
      <c r="C95" s="31"/>
      <c r="D95" s="31"/>
      <c r="E95" s="28" t="s">
        <v>139</v>
      </c>
      <c r="F95" s="72"/>
      <c r="G95" s="72"/>
      <c r="H95" s="72"/>
      <c r="I95" s="72"/>
    </row>
    <row r="96" spans="1:9" s="46" customFormat="1" x14ac:dyDescent="0.25">
      <c r="A96" s="58" t="s">
        <v>140</v>
      </c>
      <c r="B96" s="70"/>
      <c r="C96" s="70"/>
      <c r="D96" s="70"/>
      <c r="E96" s="60" t="s">
        <v>141</v>
      </c>
      <c r="F96" s="23"/>
      <c r="G96" s="23"/>
      <c r="H96" s="23"/>
      <c r="I96" s="23"/>
    </row>
    <row r="97" spans="1:9" ht="39" x14ac:dyDescent="0.25">
      <c r="A97" s="6"/>
      <c r="B97" s="3" t="s">
        <v>142</v>
      </c>
      <c r="C97" s="3"/>
      <c r="D97" s="3"/>
      <c r="E97" s="7" t="s">
        <v>143</v>
      </c>
      <c r="F97" s="61"/>
      <c r="G97" s="61"/>
      <c r="H97" s="61"/>
      <c r="I97" s="61"/>
    </row>
    <row r="98" spans="1:9" s="46" customFormat="1" ht="51.75" x14ac:dyDescent="0.25">
      <c r="A98" s="43"/>
      <c r="B98" s="44" t="s">
        <v>144</v>
      </c>
      <c r="C98" s="44"/>
      <c r="D98" s="44"/>
      <c r="E98" s="45" t="s">
        <v>145</v>
      </c>
      <c r="F98" s="8"/>
      <c r="G98" s="8"/>
      <c r="H98" s="8"/>
      <c r="I98" s="8"/>
    </row>
    <row r="99" spans="1:9" ht="26.25" x14ac:dyDescent="0.25">
      <c r="A99" s="27" t="s">
        <v>146</v>
      </c>
      <c r="B99" s="31"/>
      <c r="C99" s="31"/>
      <c r="D99" s="31"/>
      <c r="E99" s="28" t="s">
        <v>147</v>
      </c>
      <c r="F99" s="72"/>
      <c r="G99" s="72"/>
      <c r="H99" s="72"/>
      <c r="I99" s="72"/>
    </row>
    <row r="100" spans="1:9" s="46" customFormat="1" x14ac:dyDescent="0.25">
      <c r="A100" s="66" t="s">
        <v>148</v>
      </c>
      <c r="B100" s="67"/>
      <c r="C100" s="67"/>
      <c r="D100" s="67"/>
      <c r="E100" s="68"/>
      <c r="F100" s="18"/>
      <c r="G100" s="19">
        <f>G31-G64+G83</f>
        <v>594097.60825984925</v>
      </c>
      <c r="H100" s="18"/>
      <c r="I100" s="19">
        <f>I65+I83</f>
        <v>503345</v>
      </c>
    </row>
    <row r="101" spans="1:9" s="46" customFormat="1" x14ac:dyDescent="0.25">
      <c r="A101" s="75" t="s">
        <v>149</v>
      </c>
      <c r="B101" s="59"/>
      <c r="C101" s="59"/>
      <c r="D101" s="59"/>
      <c r="E101" s="76"/>
      <c r="F101" s="24"/>
      <c r="G101" s="26">
        <v>31906</v>
      </c>
      <c r="H101" s="24"/>
      <c r="I101" s="26">
        <v>89096</v>
      </c>
    </row>
    <row r="102" spans="1:9" x14ac:dyDescent="0.25">
      <c r="A102" s="20" t="s">
        <v>150</v>
      </c>
      <c r="B102" s="21"/>
      <c r="C102" s="21"/>
      <c r="D102" s="21"/>
      <c r="E102" s="22"/>
      <c r="F102" s="73"/>
      <c r="G102" s="74">
        <v>562192</v>
      </c>
      <c r="H102" s="73"/>
      <c r="I102" s="74">
        <f>I100-I101</f>
        <v>414249</v>
      </c>
    </row>
  </sheetData>
  <sortState xmlns:xlrd2="http://schemas.microsoft.com/office/spreadsheetml/2017/richdata2" ref="I35:L61">
    <sortCondition ref="I35:I61"/>
  </sortState>
  <mergeCells count="6">
    <mergeCell ref="F3:G3"/>
    <mergeCell ref="F33:G33"/>
    <mergeCell ref="F67:G67"/>
    <mergeCell ref="H3:I3"/>
    <mergeCell ref="H33:I33"/>
    <mergeCell ref="H67:I67"/>
  </mergeCells>
  <pageMargins left="0.7" right="0.7" top="0.75" bottom="0.75" header="0.3" footer="0.3"/>
  <pageSetup paperSize="9" scale="83" orientation="portrait" verticalDpi="0" r:id="rId1"/>
  <rowBreaks count="1" manualBreakCount="1">
    <brk id="54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9AB7-A283-45E1-B598-D26EE6915C16}">
  <dimension ref="A1:D22"/>
  <sheetViews>
    <sheetView topLeftCell="A15" workbookViewId="0">
      <selection activeCell="C20" sqref="C20"/>
    </sheetView>
  </sheetViews>
  <sheetFormatPr defaultColWidth="61.42578125" defaultRowHeight="19.5" customHeight="1" x14ac:dyDescent="0.2"/>
  <cols>
    <col min="1" max="1" width="5.42578125" style="3" customWidth="1"/>
    <col min="2" max="2" width="61.42578125" style="3"/>
    <col min="3" max="4" width="20.7109375" style="3" customWidth="1"/>
    <col min="5" max="6" width="17.140625" style="3" customWidth="1"/>
    <col min="7" max="10" width="1.85546875" style="3" customWidth="1"/>
    <col min="11" max="11" width="11.7109375" style="3" customWidth="1"/>
    <col min="12" max="12" width="14" style="3" customWidth="1"/>
    <col min="13" max="13" width="11.85546875" style="3" customWidth="1"/>
    <col min="14" max="16384" width="61.42578125" style="3"/>
  </cols>
  <sheetData>
    <row r="1" spans="1:4" ht="19.5" customHeight="1" x14ac:dyDescent="0.2">
      <c r="A1" s="15"/>
      <c r="B1" s="14"/>
      <c r="C1" s="77" t="s">
        <v>173</v>
      </c>
      <c r="D1" s="77" t="s">
        <v>178</v>
      </c>
    </row>
    <row r="2" spans="1:4" ht="19.5" customHeight="1" x14ac:dyDescent="0.2">
      <c r="A2" s="15"/>
      <c r="B2" s="14"/>
      <c r="C2" s="78" t="s">
        <v>151</v>
      </c>
      <c r="D2" s="77" t="s">
        <v>151</v>
      </c>
    </row>
    <row r="3" spans="1:4" ht="19.5" customHeight="1" x14ac:dyDescent="0.2">
      <c r="A3" s="36" t="s">
        <v>152</v>
      </c>
      <c r="B3" s="36" t="s">
        <v>153</v>
      </c>
      <c r="C3" s="36"/>
      <c r="D3" s="36"/>
    </row>
    <row r="4" spans="1:4" ht="19.5" customHeight="1" x14ac:dyDescent="0.2">
      <c r="A4" s="79" t="s">
        <v>6</v>
      </c>
      <c r="B4" s="80" t="s">
        <v>154</v>
      </c>
      <c r="C4" s="81"/>
      <c r="D4" s="81"/>
    </row>
    <row r="5" spans="1:4" ht="19.5" customHeight="1" x14ac:dyDescent="0.2">
      <c r="A5" s="79" t="s">
        <v>42</v>
      </c>
      <c r="B5" s="80" t="s">
        <v>155</v>
      </c>
      <c r="C5" s="81"/>
      <c r="D5" s="81"/>
    </row>
    <row r="6" spans="1:4" ht="19.5" customHeight="1" x14ac:dyDescent="0.2">
      <c r="A6" s="79" t="s">
        <v>44</v>
      </c>
      <c r="B6" s="80" t="s">
        <v>156</v>
      </c>
      <c r="C6" s="81">
        <v>70110</v>
      </c>
      <c r="D6" s="81">
        <v>18640</v>
      </c>
    </row>
    <row r="7" spans="1:4" ht="19.5" customHeight="1" x14ac:dyDescent="0.2">
      <c r="A7" s="79" t="s">
        <v>46</v>
      </c>
      <c r="B7" s="80" t="s">
        <v>157</v>
      </c>
      <c r="C7" s="81"/>
      <c r="D7" s="81"/>
    </row>
    <row r="8" spans="1:4" ht="19.5" customHeight="1" x14ac:dyDescent="0.2">
      <c r="A8" s="79" t="s">
        <v>48</v>
      </c>
      <c r="B8" s="80" t="s">
        <v>158</v>
      </c>
      <c r="C8" s="81"/>
      <c r="D8" s="81">
        <v>29374</v>
      </c>
    </row>
    <row r="9" spans="1:4" ht="19.5" customHeight="1" x14ac:dyDescent="0.2">
      <c r="A9" s="36" t="s">
        <v>159</v>
      </c>
      <c r="B9" s="36" t="s">
        <v>160</v>
      </c>
      <c r="C9" s="36"/>
      <c r="D9" s="36"/>
    </row>
    <row r="10" spans="1:4" ht="19.5" customHeight="1" x14ac:dyDescent="0.2">
      <c r="A10" s="79" t="s">
        <v>6</v>
      </c>
      <c r="B10" s="80" t="s">
        <v>161</v>
      </c>
      <c r="C10" s="81"/>
      <c r="D10" s="81">
        <v>98500</v>
      </c>
    </row>
    <row r="11" spans="1:4" ht="19.5" customHeight="1" x14ac:dyDescent="0.2">
      <c r="A11" s="79" t="s">
        <v>42</v>
      </c>
      <c r="B11" s="80" t="s">
        <v>162</v>
      </c>
      <c r="C11" s="82">
        <v>390390</v>
      </c>
      <c r="D11" s="82">
        <v>23348</v>
      </c>
    </row>
    <row r="12" spans="1:4" ht="19.5" customHeight="1" x14ac:dyDescent="0.2">
      <c r="A12" s="79" t="s">
        <v>44</v>
      </c>
      <c r="B12" s="80" t="s">
        <v>163</v>
      </c>
      <c r="C12" s="81">
        <v>43192</v>
      </c>
      <c r="D12" s="81">
        <v>241567</v>
      </c>
    </row>
    <row r="13" spans="1:4" ht="19.5" customHeight="1" x14ac:dyDescent="0.2">
      <c r="A13" s="79" t="s">
        <v>46</v>
      </c>
      <c r="B13" s="80" t="s">
        <v>164</v>
      </c>
      <c r="C13" s="81"/>
      <c r="D13" s="81"/>
    </row>
    <row r="14" spans="1:4" ht="19.5" customHeight="1" x14ac:dyDescent="0.2">
      <c r="A14" s="79" t="s">
        <v>48</v>
      </c>
      <c r="B14" s="80" t="s">
        <v>165</v>
      </c>
      <c r="C14" s="81"/>
      <c r="D14" s="81">
        <v>2820</v>
      </c>
    </row>
    <row r="15" spans="1:4" ht="19.5" customHeight="1" x14ac:dyDescent="0.2">
      <c r="A15" s="79" t="s">
        <v>57</v>
      </c>
      <c r="B15" s="83" t="s">
        <v>166</v>
      </c>
      <c r="C15" s="81">
        <v>58500</v>
      </c>
      <c r="D15" s="81"/>
    </row>
    <row r="16" spans="1:4" ht="19.5" customHeight="1" x14ac:dyDescent="0.2">
      <c r="A16" s="84" t="s">
        <v>59</v>
      </c>
      <c r="B16" s="80" t="s">
        <v>167</v>
      </c>
      <c r="C16" s="81"/>
      <c r="D16" s="81"/>
    </row>
    <row r="17" spans="1:4" ht="19.5" customHeight="1" x14ac:dyDescent="0.2">
      <c r="A17" s="36" t="s">
        <v>168</v>
      </c>
      <c r="B17" s="36" t="s">
        <v>169</v>
      </c>
      <c r="C17" s="36"/>
      <c r="D17" s="36"/>
    </row>
    <row r="18" spans="1:4" ht="19.5" customHeight="1" x14ac:dyDescent="0.2">
      <c r="A18" s="79" t="s">
        <v>6</v>
      </c>
      <c r="B18" s="80" t="s">
        <v>170</v>
      </c>
      <c r="C18" s="81"/>
      <c r="D18" s="81"/>
    </row>
    <row r="19" spans="1:4" ht="19.5" customHeight="1" x14ac:dyDescent="0.2">
      <c r="A19" s="79" t="s">
        <v>42</v>
      </c>
      <c r="B19" s="80" t="s">
        <v>171</v>
      </c>
      <c r="C19" s="81"/>
      <c r="D19" s="81"/>
    </row>
    <row r="20" spans="1:4" ht="19.5" customHeight="1" x14ac:dyDescent="0.2">
      <c r="A20" s="85"/>
      <c r="B20" s="86" t="s">
        <v>172</v>
      </c>
      <c r="C20" s="57">
        <v>562192</v>
      </c>
      <c r="D20" s="57">
        <f>SUM(D4:D19)</f>
        <v>414249</v>
      </c>
    </row>
    <row r="21" spans="1:4" ht="19.5" customHeight="1" x14ac:dyDescent="0.2">
      <c r="C21" s="94"/>
    </row>
    <row r="22" spans="1:4" ht="19.5" customHeight="1" x14ac:dyDescent="0.2">
      <c r="B22" s="3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378B-0F2B-459D-B61C-CA7127F37437}">
  <dimension ref="A1:N100"/>
  <sheetViews>
    <sheetView topLeftCell="A82" workbookViewId="0">
      <selection activeCell="F103" sqref="F103"/>
    </sheetView>
  </sheetViews>
  <sheetFormatPr defaultRowHeight="13.5" customHeight="1" x14ac:dyDescent="0.25"/>
  <cols>
    <col min="1" max="1" width="3.28515625" customWidth="1"/>
    <col min="2" max="3" width="2.140625" customWidth="1"/>
    <col min="4" max="4" width="11.42578125" customWidth="1"/>
    <col min="5" max="5" width="43.42578125" customWidth="1"/>
    <col min="6" max="11" width="13.5703125" customWidth="1"/>
  </cols>
  <sheetData>
    <row r="1" spans="1:11" ht="13.5" customHeight="1" x14ac:dyDescent="0.25">
      <c r="A1" s="3"/>
      <c r="B1" s="3"/>
      <c r="C1" s="3"/>
      <c r="D1" s="3"/>
      <c r="E1" s="4"/>
      <c r="F1" s="107">
        <v>2025</v>
      </c>
      <c r="G1" s="112"/>
      <c r="H1" s="107">
        <v>2026</v>
      </c>
      <c r="I1" s="112"/>
      <c r="J1" s="107">
        <v>2027</v>
      </c>
      <c r="K1" s="112"/>
    </row>
    <row r="2" spans="1:11" ht="13.5" customHeight="1" x14ac:dyDescent="0.25">
      <c r="A2" s="3"/>
      <c r="B2" s="3"/>
      <c r="C2" s="3"/>
      <c r="D2" s="3"/>
      <c r="E2" s="4"/>
      <c r="F2" s="33" t="s">
        <v>2</v>
      </c>
      <c r="G2" s="33" t="s">
        <v>3</v>
      </c>
      <c r="H2" s="33" t="s">
        <v>2</v>
      </c>
      <c r="I2" s="33" t="s">
        <v>3</v>
      </c>
      <c r="J2" s="33" t="s">
        <v>2</v>
      </c>
      <c r="K2" s="33" t="s">
        <v>3</v>
      </c>
    </row>
    <row r="3" spans="1:11" ht="13.5" customHeight="1" x14ac:dyDescent="0.25">
      <c r="A3" s="34" t="s">
        <v>4</v>
      </c>
      <c r="B3" s="35"/>
      <c r="C3" s="35"/>
      <c r="D3" s="35"/>
      <c r="E3" s="36" t="s">
        <v>5</v>
      </c>
      <c r="F3" s="42"/>
      <c r="G3" s="42"/>
      <c r="H3" s="42"/>
      <c r="I3" s="42"/>
      <c r="J3" s="42"/>
      <c r="K3" s="42"/>
    </row>
    <row r="4" spans="1:11" ht="13.5" customHeight="1" x14ac:dyDescent="0.25">
      <c r="A4" s="43"/>
      <c r="B4" s="44" t="s">
        <v>6</v>
      </c>
      <c r="C4" s="44"/>
      <c r="D4" s="44"/>
      <c r="E4" s="45" t="s">
        <v>7</v>
      </c>
      <c r="F4" s="8"/>
      <c r="G4" s="8"/>
      <c r="H4" s="8"/>
      <c r="I4" s="8"/>
      <c r="J4" s="8"/>
      <c r="K4" s="8"/>
    </row>
    <row r="5" spans="1:11" ht="13.5" customHeight="1" x14ac:dyDescent="0.25">
      <c r="A5" s="1"/>
      <c r="B5" s="2"/>
      <c r="C5" s="2" t="s">
        <v>8</v>
      </c>
      <c r="D5" s="2"/>
      <c r="E5" s="47" t="s">
        <v>9</v>
      </c>
      <c r="F5" s="48"/>
      <c r="G5" s="49">
        <v>18649997</v>
      </c>
      <c r="H5" s="48"/>
      <c r="I5" s="49">
        <v>18649997</v>
      </c>
      <c r="J5" s="48"/>
      <c r="K5" s="49">
        <v>18649997</v>
      </c>
    </row>
    <row r="6" spans="1:11" ht="13.5" customHeight="1" x14ac:dyDescent="0.25">
      <c r="A6" s="1"/>
      <c r="B6" s="2"/>
      <c r="C6" s="2" t="s">
        <v>10</v>
      </c>
      <c r="D6" s="2"/>
      <c r="E6" s="47" t="s">
        <v>11</v>
      </c>
      <c r="F6" s="48"/>
      <c r="G6" s="48"/>
      <c r="H6" s="48"/>
      <c r="I6" s="48"/>
      <c r="J6" s="48"/>
      <c r="K6" s="48"/>
    </row>
    <row r="7" spans="1:11" ht="13.5" customHeight="1" x14ac:dyDescent="0.25">
      <c r="A7" s="1"/>
      <c r="B7" s="2"/>
      <c r="C7" s="2"/>
      <c r="D7" s="2" t="s">
        <v>12</v>
      </c>
      <c r="E7" s="47" t="s">
        <v>13</v>
      </c>
      <c r="F7" s="48"/>
      <c r="G7" s="48"/>
      <c r="H7" s="48"/>
      <c r="I7" s="48"/>
      <c r="J7" s="48"/>
      <c r="K7" s="48"/>
    </row>
    <row r="8" spans="1:11" ht="13.5" customHeight="1" x14ac:dyDescent="0.25">
      <c r="A8" s="1"/>
      <c r="B8" s="2"/>
      <c r="C8" s="2"/>
      <c r="D8" s="2" t="s">
        <v>14</v>
      </c>
      <c r="E8" s="47" t="s">
        <v>15</v>
      </c>
      <c r="F8" s="50"/>
      <c r="G8" s="48"/>
      <c r="H8" s="50"/>
      <c r="I8" s="48"/>
      <c r="J8" s="50"/>
      <c r="K8" s="48"/>
    </row>
    <row r="9" spans="1:11" ht="13.5" customHeight="1" x14ac:dyDescent="0.25">
      <c r="A9" s="1"/>
      <c r="B9" s="2"/>
      <c r="C9" s="2"/>
      <c r="D9" s="2" t="s">
        <v>16</v>
      </c>
      <c r="E9" s="47" t="s">
        <v>17</v>
      </c>
      <c r="F9" s="50"/>
      <c r="G9" s="48"/>
      <c r="H9" s="50"/>
      <c r="I9" s="48"/>
      <c r="J9" s="50"/>
      <c r="K9" s="48"/>
    </row>
    <row r="10" spans="1:11" ht="13.5" customHeight="1" x14ac:dyDescent="0.25">
      <c r="A10" s="1"/>
      <c r="B10" s="2"/>
      <c r="C10" s="2"/>
      <c r="D10" s="2" t="s">
        <v>18</v>
      </c>
      <c r="E10" s="47" t="s">
        <v>19</v>
      </c>
      <c r="F10" s="48"/>
      <c r="G10" s="48"/>
      <c r="H10" s="48"/>
      <c r="I10" s="48"/>
      <c r="J10" s="48"/>
      <c r="K10" s="48"/>
    </row>
    <row r="11" spans="1:11" ht="13.5" customHeight="1" x14ac:dyDescent="0.25">
      <c r="A11" s="1"/>
      <c r="B11" s="2"/>
      <c r="C11" s="2" t="s">
        <v>20</v>
      </c>
      <c r="D11" s="2"/>
      <c r="E11" s="47" t="s">
        <v>21</v>
      </c>
      <c r="F11" s="48"/>
      <c r="G11" s="50"/>
      <c r="H11" s="48"/>
      <c r="I11" s="50"/>
      <c r="J11" s="48"/>
      <c r="K11" s="50"/>
    </row>
    <row r="12" spans="1:11" ht="13.5" customHeight="1" x14ac:dyDescent="0.25">
      <c r="A12" s="1"/>
      <c r="B12" s="2"/>
      <c r="C12" s="2" t="s">
        <v>22</v>
      </c>
      <c r="D12" s="2"/>
      <c r="E12" s="47" t="s">
        <v>23</v>
      </c>
      <c r="F12" s="48"/>
      <c r="G12" s="48"/>
      <c r="H12" s="48"/>
      <c r="I12" s="48"/>
      <c r="J12" s="48"/>
      <c r="K12" s="48"/>
    </row>
    <row r="13" spans="1:11" ht="13.5" customHeight="1" x14ac:dyDescent="0.25">
      <c r="A13" s="1"/>
      <c r="B13" s="2"/>
      <c r="C13" s="2"/>
      <c r="D13" s="2" t="s">
        <v>24</v>
      </c>
      <c r="E13" s="47" t="s">
        <v>25</v>
      </c>
      <c r="F13" s="51">
        <v>7716152</v>
      </c>
      <c r="G13" s="48"/>
      <c r="H13" s="51">
        <v>6341550</v>
      </c>
      <c r="I13" s="48"/>
      <c r="J13" s="51">
        <v>6292907</v>
      </c>
      <c r="K13" s="48"/>
    </row>
    <row r="14" spans="1:11" ht="13.5" customHeight="1" x14ac:dyDescent="0.25">
      <c r="A14" s="1"/>
      <c r="B14" s="2"/>
      <c r="C14" s="2"/>
      <c r="D14" s="2" t="s">
        <v>26</v>
      </c>
      <c r="E14" s="47" t="s">
        <v>27</v>
      </c>
      <c r="F14" s="51">
        <v>744462</v>
      </c>
      <c r="G14" s="48"/>
      <c r="H14" s="51">
        <v>323750</v>
      </c>
      <c r="I14" s="48"/>
      <c r="J14" s="51">
        <v>255000</v>
      </c>
      <c r="K14" s="48"/>
    </row>
    <row r="15" spans="1:11" ht="13.5" customHeight="1" x14ac:dyDescent="0.25">
      <c r="A15" s="1"/>
      <c r="B15" s="2"/>
      <c r="C15" s="2"/>
      <c r="D15" s="2" t="s">
        <v>28</v>
      </c>
      <c r="E15" s="47" t="s">
        <v>29</v>
      </c>
      <c r="F15" s="52">
        <v>171576</v>
      </c>
      <c r="G15" s="48"/>
      <c r="H15" s="52"/>
      <c r="I15" s="48"/>
      <c r="J15" s="52"/>
      <c r="K15" s="48"/>
    </row>
    <row r="16" spans="1:11" ht="13.5" customHeight="1" x14ac:dyDescent="0.25">
      <c r="A16" s="43"/>
      <c r="B16" s="44"/>
      <c r="C16" s="44"/>
      <c r="D16" s="44" t="s">
        <v>30</v>
      </c>
      <c r="E16" s="45" t="s">
        <v>31</v>
      </c>
      <c r="F16" s="11">
        <v>834931</v>
      </c>
      <c r="G16" s="8"/>
      <c r="H16" s="11">
        <v>170027</v>
      </c>
      <c r="I16" s="8"/>
      <c r="J16" s="11"/>
      <c r="K16" s="8"/>
    </row>
    <row r="17" spans="1:11" ht="13.5" customHeight="1" x14ac:dyDescent="0.25">
      <c r="A17" s="6"/>
      <c r="B17" s="3"/>
      <c r="C17" s="3" t="s">
        <v>32</v>
      </c>
      <c r="D17" s="3"/>
      <c r="E17" s="7" t="s">
        <v>33</v>
      </c>
      <c r="F17" s="53"/>
      <c r="G17" s="54">
        <f>SUM(F13:F16)</f>
        <v>9467121</v>
      </c>
      <c r="H17" s="53"/>
      <c r="I17" s="54">
        <f>SUM(H13:H16)</f>
        <v>6835327</v>
      </c>
      <c r="J17" s="53"/>
      <c r="K17" s="54">
        <f>SUM(J13:J16)</f>
        <v>6547907</v>
      </c>
    </row>
    <row r="18" spans="1:11" ht="13.5" customHeight="1" x14ac:dyDescent="0.25">
      <c r="A18" s="43"/>
      <c r="B18" s="44"/>
      <c r="C18" s="44" t="s">
        <v>34</v>
      </c>
      <c r="D18" s="44"/>
      <c r="E18" s="45" t="s">
        <v>35</v>
      </c>
      <c r="F18" s="8"/>
      <c r="G18" s="11">
        <v>10000</v>
      </c>
      <c r="H18" s="8"/>
      <c r="I18" s="11"/>
      <c r="J18" s="8"/>
      <c r="K18" s="11"/>
    </row>
    <row r="19" spans="1:11" ht="13.5" customHeight="1" x14ac:dyDescent="0.25">
      <c r="A19" s="43"/>
      <c r="B19" s="44"/>
      <c r="C19" s="44" t="s">
        <v>36</v>
      </c>
      <c r="D19" s="44"/>
      <c r="E19" s="45" t="s">
        <v>37</v>
      </c>
      <c r="F19" s="8"/>
      <c r="G19" s="8"/>
      <c r="H19" s="8"/>
      <c r="I19" s="8"/>
      <c r="J19" s="8"/>
      <c r="K19" s="8"/>
    </row>
    <row r="20" spans="1:11" ht="13.5" customHeight="1" x14ac:dyDescent="0.25">
      <c r="A20" s="6"/>
      <c r="B20" s="3"/>
      <c r="C20" s="3" t="s">
        <v>38</v>
      </c>
      <c r="D20" s="3"/>
      <c r="E20" s="7" t="s">
        <v>39</v>
      </c>
      <c r="F20" s="53"/>
      <c r="G20" s="55">
        <v>2108036</v>
      </c>
      <c r="H20" s="53"/>
      <c r="I20" s="55">
        <v>641643</v>
      </c>
      <c r="J20" s="53"/>
      <c r="K20" s="55">
        <v>172912</v>
      </c>
    </row>
    <row r="21" spans="1:11" ht="13.5" customHeight="1" x14ac:dyDescent="0.25">
      <c r="A21" s="43"/>
      <c r="B21" s="44" t="s">
        <v>40</v>
      </c>
      <c r="C21" s="44"/>
      <c r="D21" s="44"/>
      <c r="E21" s="45" t="s">
        <v>41</v>
      </c>
      <c r="F21" s="8"/>
      <c r="G21" s="10">
        <f>SUM(G5:G20)</f>
        <v>30235154</v>
      </c>
      <c r="H21" s="8"/>
      <c r="I21" s="10">
        <f>SUM(I5:I20)</f>
        <v>26126967</v>
      </c>
      <c r="J21" s="8"/>
      <c r="K21" s="10">
        <f>SUM(K5:K20)</f>
        <v>25370816</v>
      </c>
    </row>
    <row r="22" spans="1:11" ht="13.5" customHeight="1" x14ac:dyDescent="0.25">
      <c r="A22" s="6"/>
      <c r="B22" s="3" t="s">
        <v>42</v>
      </c>
      <c r="C22" s="3"/>
      <c r="D22" s="3"/>
      <c r="E22" s="7" t="s">
        <v>43</v>
      </c>
      <c r="F22" s="53"/>
      <c r="G22" s="53"/>
      <c r="H22" s="53"/>
      <c r="I22" s="53"/>
      <c r="J22" s="53"/>
      <c r="K22" s="53"/>
    </row>
    <row r="23" spans="1:11" ht="13.5" customHeight="1" x14ac:dyDescent="0.25">
      <c r="A23" s="43"/>
      <c r="B23" s="44" t="s">
        <v>44</v>
      </c>
      <c r="C23" s="44"/>
      <c r="D23" s="44"/>
      <c r="E23" s="45" t="s">
        <v>45</v>
      </c>
      <c r="F23" s="8"/>
      <c r="G23" s="8"/>
      <c r="H23" s="8"/>
      <c r="I23" s="8"/>
      <c r="J23" s="8"/>
      <c r="K23" s="8"/>
    </row>
    <row r="24" spans="1:11" ht="13.5" customHeight="1" x14ac:dyDescent="0.25">
      <c r="A24" s="6"/>
      <c r="B24" s="3" t="s">
        <v>46</v>
      </c>
      <c r="C24" s="3"/>
      <c r="D24" s="3"/>
      <c r="E24" s="7" t="s">
        <v>47</v>
      </c>
      <c r="F24" s="53"/>
      <c r="G24" s="53"/>
      <c r="H24" s="53"/>
      <c r="I24" s="53"/>
      <c r="J24" s="53"/>
      <c r="K24" s="53"/>
    </row>
    <row r="25" spans="1:11" ht="13.5" customHeight="1" x14ac:dyDescent="0.25">
      <c r="A25" s="43"/>
      <c r="B25" s="44" t="s">
        <v>48</v>
      </c>
      <c r="C25" s="44"/>
      <c r="D25" s="44"/>
      <c r="E25" s="45" t="s">
        <v>49</v>
      </c>
      <c r="F25" s="8"/>
      <c r="G25" s="8"/>
      <c r="H25" s="8"/>
      <c r="I25" s="8"/>
      <c r="J25" s="8"/>
      <c r="K25" s="8"/>
    </row>
    <row r="26" spans="1:11" ht="13.5" customHeight="1" x14ac:dyDescent="0.25">
      <c r="A26" s="6"/>
      <c r="B26" s="3"/>
      <c r="C26" s="3" t="s">
        <v>8</v>
      </c>
      <c r="D26" s="3"/>
      <c r="E26" s="7" t="s">
        <v>50</v>
      </c>
      <c r="F26" s="53"/>
      <c r="G26" s="55"/>
      <c r="H26" s="53"/>
      <c r="I26" s="55"/>
      <c r="J26" s="53"/>
      <c r="K26" s="55"/>
    </row>
    <row r="27" spans="1:11" ht="13.5" customHeight="1" x14ac:dyDescent="0.25">
      <c r="A27" s="43"/>
      <c r="B27" s="44"/>
      <c r="C27" s="44" t="s">
        <v>10</v>
      </c>
      <c r="D27" s="44"/>
      <c r="E27" s="45" t="s">
        <v>49</v>
      </c>
      <c r="F27" s="12"/>
      <c r="G27" s="12"/>
      <c r="H27" s="12"/>
      <c r="I27" s="12"/>
      <c r="J27" s="12"/>
      <c r="K27" s="12"/>
    </row>
    <row r="28" spans="1:11" ht="13.5" customHeight="1" x14ac:dyDescent="0.25">
      <c r="A28" s="43"/>
      <c r="B28" s="44" t="s">
        <v>51</v>
      </c>
      <c r="C28" s="44"/>
      <c r="D28" s="44"/>
      <c r="E28" s="45" t="s">
        <v>52</v>
      </c>
      <c r="F28" s="8"/>
      <c r="G28" s="8"/>
      <c r="H28" s="8"/>
      <c r="I28" s="8"/>
      <c r="J28" s="8"/>
      <c r="K28" s="8"/>
    </row>
    <row r="29" spans="1:11" ht="13.5" customHeight="1" x14ac:dyDescent="0.25">
      <c r="A29" s="38" t="s">
        <v>53</v>
      </c>
      <c r="B29" s="39"/>
      <c r="C29" s="39"/>
      <c r="D29" s="39"/>
      <c r="E29" s="40" t="s">
        <v>54</v>
      </c>
      <c r="F29" s="29"/>
      <c r="G29" s="30">
        <f>G21</f>
        <v>30235154</v>
      </c>
      <c r="H29" s="29"/>
      <c r="I29" s="30">
        <f>I21</f>
        <v>26126967</v>
      </c>
      <c r="J29" s="29"/>
      <c r="K29" s="30">
        <f>K21</f>
        <v>25370816</v>
      </c>
    </row>
    <row r="30" spans="1:11" ht="13.5" customHeight="1" x14ac:dyDescent="0.25">
      <c r="A30" s="13"/>
      <c r="B30" s="3"/>
      <c r="C30" s="3"/>
      <c r="D30" s="3"/>
      <c r="E30" s="14"/>
      <c r="F30" s="88"/>
      <c r="G30" s="89"/>
      <c r="H30" s="88"/>
      <c r="I30" s="89"/>
      <c r="J30" s="88"/>
      <c r="K30" s="89"/>
    </row>
    <row r="31" spans="1:11" ht="13.5" customHeight="1" x14ac:dyDescent="0.25">
      <c r="A31" s="13"/>
      <c r="B31" s="3"/>
      <c r="C31" s="3"/>
      <c r="D31" s="3"/>
      <c r="E31" s="14"/>
      <c r="F31" s="109">
        <v>2025</v>
      </c>
      <c r="G31" s="108"/>
      <c r="H31" s="109">
        <v>2026</v>
      </c>
      <c r="I31" s="108"/>
      <c r="J31" s="109">
        <v>2027</v>
      </c>
      <c r="K31" s="108"/>
    </row>
    <row r="32" spans="1:11" ht="13.5" customHeight="1" x14ac:dyDescent="0.25">
      <c r="A32" s="13"/>
      <c r="B32" s="3"/>
      <c r="C32" s="3"/>
      <c r="D32" s="3"/>
      <c r="E32" s="14"/>
      <c r="F32" s="33" t="s">
        <v>2</v>
      </c>
      <c r="G32" s="33" t="s">
        <v>3</v>
      </c>
      <c r="H32" s="33" t="s">
        <v>2</v>
      </c>
      <c r="I32" s="33" t="s">
        <v>3</v>
      </c>
      <c r="J32" s="33" t="s">
        <v>2</v>
      </c>
      <c r="K32" s="33" t="s">
        <v>3</v>
      </c>
    </row>
    <row r="33" spans="1:11" ht="13.5" customHeight="1" x14ac:dyDescent="0.25">
      <c r="A33" s="58" t="s">
        <v>55</v>
      </c>
      <c r="B33" s="59"/>
      <c r="C33" s="59"/>
      <c r="D33" s="59"/>
      <c r="E33" s="60" t="s">
        <v>56</v>
      </c>
      <c r="F33" s="24"/>
      <c r="G33" s="24"/>
      <c r="H33" s="24"/>
      <c r="I33" s="24"/>
      <c r="J33" s="24"/>
      <c r="K33" s="24"/>
    </row>
    <row r="34" spans="1:11" ht="13.5" customHeight="1" x14ac:dyDescent="0.25">
      <c r="A34" s="6"/>
      <c r="B34" s="3" t="s">
        <v>57</v>
      </c>
      <c r="C34" s="3"/>
      <c r="D34" s="3"/>
      <c r="E34" s="7" t="s">
        <v>58</v>
      </c>
      <c r="F34" s="61"/>
      <c r="G34" s="62">
        <v>674556</v>
      </c>
      <c r="H34" s="61"/>
      <c r="I34" s="62">
        <v>541700</v>
      </c>
      <c r="J34" s="61"/>
      <c r="K34" s="62">
        <v>518817</v>
      </c>
    </row>
    <row r="35" spans="1:11" ht="13.5" customHeight="1" x14ac:dyDescent="0.25">
      <c r="A35" s="43"/>
      <c r="B35" s="44" t="s">
        <v>59</v>
      </c>
      <c r="C35" s="44"/>
      <c r="D35" s="44"/>
      <c r="E35" s="45" t="s">
        <v>60</v>
      </c>
      <c r="F35" s="12"/>
      <c r="G35" s="12"/>
      <c r="H35" s="12"/>
      <c r="I35" s="12"/>
      <c r="J35" s="12"/>
      <c r="K35" s="12"/>
    </row>
    <row r="36" spans="1:11" ht="13.5" customHeight="1" x14ac:dyDescent="0.25">
      <c r="A36" s="6"/>
      <c r="B36" s="3"/>
      <c r="C36" s="3" t="s">
        <v>8</v>
      </c>
      <c r="D36" s="3"/>
      <c r="E36" s="7" t="s">
        <v>61</v>
      </c>
      <c r="F36" s="61"/>
      <c r="G36" s="61"/>
      <c r="H36" s="61"/>
      <c r="I36" s="61"/>
      <c r="J36" s="61"/>
      <c r="K36" s="61"/>
    </row>
    <row r="37" spans="1:11" ht="13.5" customHeight="1" x14ac:dyDescent="0.25">
      <c r="A37" s="43"/>
      <c r="B37" s="44"/>
      <c r="C37" s="44" t="s">
        <v>10</v>
      </c>
      <c r="D37" s="44"/>
      <c r="E37" s="45" t="s">
        <v>62</v>
      </c>
      <c r="F37" s="9">
        <v>6971834</v>
      </c>
      <c r="G37" s="12"/>
      <c r="H37" s="9">
        <f>4834294-150507</f>
        <v>4683787</v>
      </c>
      <c r="I37" s="12"/>
      <c r="J37" s="9">
        <f>4549940-150507</f>
        <v>4399433</v>
      </c>
      <c r="K37" s="12"/>
    </row>
    <row r="38" spans="1:11" ht="13.5" customHeight="1" x14ac:dyDescent="0.25">
      <c r="A38" s="6"/>
      <c r="B38" s="3"/>
      <c r="C38" s="3" t="s">
        <v>22</v>
      </c>
      <c r="D38" s="3"/>
      <c r="E38" s="7" t="s">
        <v>63</v>
      </c>
      <c r="F38" s="62">
        <v>149466</v>
      </c>
      <c r="G38" s="61"/>
      <c r="H38" s="62">
        <v>112100</v>
      </c>
      <c r="I38" s="61"/>
      <c r="J38" s="62">
        <v>100100</v>
      </c>
      <c r="K38" s="61"/>
    </row>
    <row r="39" spans="1:11" ht="13.5" customHeight="1" x14ac:dyDescent="0.25">
      <c r="A39" s="43"/>
      <c r="B39" s="44"/>
      <c r="C39" s="44" t="s">
        <v>34</v>
      </c>
      <c r="D39" s="44"/>
      <c r="E39" s="45" t="s">
        <v>64</v>
      </c>
      <c r="F39" s="9">
        <v>136729</v>
      </c>
      <c r="G39" s="12"/>
      <c r="H39" s="9">
        <v>136729</v>
      </c>
      <c r="I39" s="12"/>
      <c r="J39" s="9">
        <v>136729</v>
      </c>
      <c r="K39" s="12"/>
    </row>
    <row r="40" spans="1:11" ht="13.5" customHeight="1" x14ac:dyDescent="0.25">
      <c r="A40" s="6"/>
      <c r="B40" s="3" t="s">
        <v>65</v>
      </c>
      <c r="C40" s="3"/>
      <c r="D40" s="3"/>
      <c r="E40" s="7" t="s">
        <v>66</v>
      </c>
      <c r="F40" s="61"/>
      <c r="G40" s="62">
        <f>SUM(F37:F39)</f>
        <v>7258029</v>
      </c>
      <c r="H40" s="61"/>
      <c r="I40" s="62">
        <f>SUM(H37:H39)</f>
        <v>4932616</v>
      </c>
      <c r="J40" s="61"/>
      <c r="K40" s="62">
        <f>SUM(J37:J39)</f>
        <v>4636262</v>
      </c>
    </row>
    <row r="41" spans="1:11" ht="13.5" customHeight="1" x14ac:dyDescent="0.25">
      <c r="A41" s="43"/>
      <c r="B41" s="44" t="s">
        <v>67</v>
      </c>
      <c r="C41" s="44"/>
      <c r="D41" s="44"/>
      <c r="E41" s="45" t="s">
        <v>68</v>
      </c>
      <c r="F41" s="12"/>
      <c r="G41" s="9">
        <v>303608</v>
      </c>
      <c r="H41" s="12"/>
      <c r="I41" s="9">
        <v>251114</v>
      </c>
      <c r="J41" s="12"/>
      <c r="K41" s="9">
        <v>250528</v>
      </c>
    </row>
    <row r="42" spans="1:11" ht="13.5" customHeight="1" x14ac:dyDescent="0.25">
      <c r="A42" s="6"/>
      <c r="B42" s="3" t="s">
        <v>69</v>
      </c>
      <c r="C42" s="3"/>
      <c r="D42" s="3"/>
      <c r="E42" s="7" t="s">
        <v>70</v>
      </c>
      <c r="F42" s="61"/>
      <c r="G42" s="61"/>
      <c r="H42" s="61"/>
      <c r="I42" s="61"/>
      <c r="J42" s="61"/>
      <c r="K42" s="61"/>
    </row>
    <row r="43" spans="1:11" ht="13.5" customHeight="1" x14ac:dyDescent="0.25">
      <c r="A43" s="43"/>
      <c r="B43" s="44"/>
      <c r="C43" s="44" t="s">
        <v>8</v>
      </c>
      <c r="D43" s="44"/>
      <c r="E43" s="45" t="s">
        <v>71</v>
      </c>
      <c r="F43" s="9">
        <v>13849246</v>
      </c>
      <c r="G43" s="12"/>
      <c r="H43" s="9">
        <v>13216916</v>
      </c>
      <c r="I43" s="12"/>
      <c r="J43" s="9">
        <v>13050492</v>
      </c>
      <c r="K43" s="12"/>
    </row>
    <row r="44" spans="1:11" ht="13.5" customHeight="1" x14ac:dyDescent="0.25">
      <c r="A44" s="43"/>
      <c r="B44" s="44"/>
      <c r="C44" s="44" t="s">
        <v>10</v>
      </c>
      <c r="D44" s="44"/>
      <c r="E44" s="45" t="s">
        <v>72</v>
      </c>
      <c r="F44" s="9">
        <v>3412854</v>
      </c>
      <c r="G44" s="12"/>
      <c r="H44" s="9">
        <v>3252369</v>
      </c>
      <c r="I44" s="12"/>
      <c r="J44" s="9">
        <v>3187693</v>
      </c>
      <c r="K44" s="12"/>
    </row>
    <row r="45" spans="1:11" ht="13.5" customHeight="1" x14ac:dyDescent="0.25">
      <c r="A45" s="6"/>
      <c r="B45" s="3"/>
      <c r="C45" s="3" t="s">
        <v>22</v>
      </c>
      <c r="D45" s="3"/>
      <c r="E45" s="7" t="s">
        <v>73</v>
      </c>
      <c r="F45" s="62">
        <v>1255486</v>
      </c>
      <c r="G45" s="61"/>
      <c r="H45" s="62">
        <v>1219063</v>
      </c>
      <c r="I45" s="61"/>
      <c r="J45" s="62">
        <f>1210310-1</f>
        <v>1210309</v>
      </c>
      <c r="K45" s="61"/>
    </row>
    <row r="46" spans="1:11" ht="13.5" customHeight="1" x14ac:dyDescent="0.25">
      <c r="A46" s="43"/>
      <c r="B46" s="44"/>
      <c r="C46" s="44" t="s">
        <v>34</v>
      </c>
      <c r="D46" s="44"/>
      <c r="E46" s="45" t="s">
        <v>74</v>
      </c>
      <c r="F46" s="9"/>
      <c r="G46" s="12"/>
      <c r="H46" s="9"/>
      <c r="I46" s="12"/>
      <c r="J46" s="9"/>
      <c r="K46" s="12"/>
    </row>
    <row r="47" spans="1:11" ht="13.5" customHeight="1" x14ac:dyDescent="0.25">
      <c r="A47" s="6"/>
      <c r="B47" s="3"/>
      <c r="C47" s="3" t="s">
        <v>36</v>
      </c>
      <c r="D47" s="3"/>
      <c r="E47" s="7" t="s">
        <v>75</v>
      </c>
      <c r="F47" s="62">
        <v>1993939</v>
      </c>
      <c r="G47" s="61"/>
      <c r="H47" s="62">
        <v>1752361</v>
      </c>
      <c r="I47" s="61"/>
      <c r="J47" s="62">
        <v>1640162</v>
      </c>
      <c r="K47" s="61"/>
    </row>
    <row r="48" spans="1:11" ht="13.5" customHeight="1" x14ac:dyDescent="0.25">
      <c r="A48" s="43"/>
      <c r="B48" s="44" t="s">
        <v>76</v>
      </c>
      <c r="C48" s="44"/>
      <c r="D48" s="44"/>
      <c r="E48" s="45" t="s">
        <v>77</v>
      </c>
      <c r="F48" s="12"/>
      <c r="G48" s="9">
        <f>SUM(F42:F47)</f>
        <v>20511525</v>
      </c>
      <c r="H48" s="12"/>
      <c r="I48" s="9">
        <f>SUM(H43:H47)</f>
        <v>19440709</v>
      </c>
      <c r="J48" s="12"/>
      <c r="K48" s="9">
        <f>SUM(J43:J47)</f>
        <v>19088656</v>
      </c>
    </row>
    <row r="49" spans="1:14" ht="13.5" customHeight="1" x14ac:dyDescent="0.25">
      <c r="A49" s="6"/>
      <c r="B49" s="3" t="s">
        <v>78</v>
      </c>
      <c r="C49" s="3"/>
      <c r="D49" s="3"/>
      <c r="E49" s="7" t="s">
        <v>79</v>
      </c>
      <c r="F49" s="62"/>
      <c r="G49" s="62"/>
      <c r="H49" s="62"/>
      <c r="I49" s="62"/>
      <c r="J49" s="62"/>
      <c r="K49" s="62"/>
      <c r="N49" s="105"/>
    </row>
    <row r="50" spans="1:14" ht="13.5" customHeight="1" x14ac:dyDescent="0.25">
      <c r="A50" s="43"/>
      <c r="B50" s="44"/>
      <c r="C50" s="44" t="s">
        <v>8</v>
      </c>
      <c r="D50" s="44"/>
      <c r="E50" s="45" t="s">
        <v>80</v>
      </c>
      <c r="F50" s="9">
        <v>9290</v>
      </c>
      <c r="G50" s="12"/>
      <c r="H50" s="9">
        <v>5460</v>
      </c>
      <c r="I50" s="12"/>
      <c r="J50" s="9">
        <f>5000</f>
        <v>5000</v>
      </c>
      <c r="K50" s="12"/>
    </row>
    <row r="51" spans="1:14" ht="13.5" customHeight="1" x14ac:dyDescent="0.25">
      <c r="A51" s="6"/>
      <c r="B51" s="3"/>
      <c r="C51" s="3" t="s">
        <v>10</v>
      </c>
      <c r="D51" s="3"/>
      <c r="E51" s="7" t="s">
        <v>81</v>
      </c>
      <c r="F51" s="62">
        <v>57014</v>
      </c>
      <c r="G51" s="61"/>
      <c r="H51" s="62">
        <f>(50000+22080.72+321665.93)*10/100</f>
        <v>39374.665000000001</v>
      </c>
      <c r="I51" s="61"/>
      <c r="J51" s="62">
        <v>36150</v>
      </c>
      <c r="K51" s="61"/>
    </row>
    <row r="52" spans="1:14" ht="13.5" customHeight="1" x14ac:dyDescent="0.25">
      <c r="A52" s="43"/>
      <c r="B52" s="44"/>
      <c r="C52" s="44" t="s">
        <v>22</v>
      </c>
      <c r="D52" s="44"/>
      <c r="E52" s="45" t="s">
        <v>82</v>
      </c>
      <c r="F52" s="12"/>
      <c r="G52" s="12"/>
      <c r="H52" s="12"/>
      <c r="I52" s="12"/>
      <c r="J52" s="12"/>
      <c r="K52" s="12"/>
    </row>
    <row r="53" spans="1:14" ht="13.5" customHeight="1" x14ac:dyDescent="0.25">
      <c r="A53" s="6"/>
      <c r="B53" s="3"/>
      <c r="C53" s="3" t="s">
        <v>34</v>
      </c>
      <c r="D53" s="3"/>
      <c r="E53" s="7" t="s">
        <v>83</v>
      </c>
      <c r="F53" s="61"/>
      <c r="G53" s="61"/>
      <c r="H53" s="61"/>
      <c r="I53" s="61"/>
      <c r="J53" s="61"/>
      <c r="K53" s="61"/>
    </row>
    <row r="54" spans="1:14" ht="13.5" customHeight="1" x14ac:dyDescent="0.25">
      <c r="A54" s="43"/>
      <c r="B54" s="44" t="s">
        <v>84</v>
      </c>
      <c r="C54" s="44"/>
      <c r="D54" s="44"/>
      <c r="E54" s="45" t="s">
        <v>85</v>
      </c>
      <c r="F54" s="12"/>
      <c r="G54" s="9">
        <f>SUM(F50:F51)</f>
        <v>66304</v>
      </c>
      <c r="H54" s="12"/>
      <c r="I54" s="9">
        <f>H50+H51</f>
        <v>44834.665000000001</v>
      </c>
      <c r="J54" s="12"/>
      <c r="K54" s="12">
        <f>SUM(J50:J53)</f>
        <v>41150</v>
      </c>
    </row>
    <row r="55" spans="1:14" ht="13.5" customHeight="1" x14ac:dyDescent="0.25">
      <c r="A55" s="6"/>
      <c r="B55" s="3" t="s">
        <v>86</v>
      </c>
      <c r="C55" s="3"/>
      <c r="D55" s="3"/>
      <c r="E55" s="7" t="s">
        <v>87</v>
      </c>
      <c r="F55" s="61"/>
      <c r="G55" s="61"/>
      <c r="H55" s="61"/>
      <c r="I55" s="61"/>
      <c r="J55" s="61"/>
      <c r="K55" s="61"/>
    </row>
    <row r="56" spans="1:14" ht="13.5" customHeight="1" x14ac:dyDescent="0.25">
      <c r="A56" s="43"/>
      <c r="B56" s="44" t="s">
        <v>88</v>
      </c>
      <c r="C56" s="44"/>
      <c r="D56" s="44"/>
      <c r="E56" s="45" t="s">
        <v>89</v>
      </c>
      <c r="F56" s="12"/>
      <c r="G56" s="12"/>
      <c r="H56" s="12"/>
      <c r="I56" s="12"/>
      <c r="J56" s="12"/>
      <c r="K56" s="12"/>
    </row>
    <row r="57" spans="1:14" ht="13.5" customHeight="1" x14ac:dyDescent="0.25">
      <c r="A57" s="6"/>
      <c r="B57" s="3" t="s">
        <v>90</v>
      </c>
      <c r="C57" s="3"/>
      <c r="D57" s="3"/>
      <c r="E57" s="7" t="s">
        <v>91</v>
      </c>
      <c r="F57" s="61"/>
      <c r="G57" s="62">
        <v>278354</v>
      </c>
      <c r="H57" s="61"/>
      <c r="I57" s="62">
        <v>128877</v>
      </c>
      <c r="J57" s="61"/>
      <c r="K57" s="62">
        <v>81746</v>
      </c>
    </row>
    <row r="58" spans="1:14" ht="13.5" customHeight="1" x14ac:dyDescent="0.25">
      <c r="A58" s="43"/>
      <c r="B58" s="44" t="s">
        <v>92</v>
      </c>
      <c r="C58" s="44"/>
      <c r="D58" s="44"/>
      <c r="E58" s="45" t="s">
        <v>93</v>
      </c>
      <c r="F58" s="12"/>
      <c r="G58" s="12"/>
      <c r="H58" s="12"/>
      <c r="I58" s="12"/>
      <c r="J58" s="12"/>
      <c r="K58" s="12"/>
    </row>
    <row r="59" spans="1:14" ht="24.75" customHeight="1" x14ac:dyDescent="0.25">
      <c r="A59" s="6"/>
      <c r="B59" s="3"/>
      <c r="C59" s="3" t="s">
        <v>8</v>
      </c>
      <c r="D59" s="3"/>
      <c r="E59" s="106" t="s">
        <v>94</v>
      </c>
      <c r="F59" s="62">
        <f>125207+150507</f>
        <v>275714</v>
      </c>
      <c r="G59" s="62"/>
      <c r="H59" s="62">
        <f>125207+150507</f>
        <v>275714</v>
      </c>
      <c r="I59" s="62"/>
      <c r="J59" s="62">
        <f>125207+150507</f>
        <v>275714</v>
      </c>
      <c r="K59" s="62"/>
    </row>
    <row r="60" spans="1:14" ht="13.5" customHeight="1" x14ac:dyDescent="0.25">
      <c r="A60" s="43"/>
      <c r="B60" s="44"/>
      <c r="C60" s="44" t="s">
        <v>10</v>
      </c>
      <c r="D60" s="44"/>
      <c r="E60" s="45" t="s">
        <v>95</v>
      </c>
      <c r="F60" s="9">
        <f>421874-150507</f>
        <v>271367</v>
      </c>
      <c r="G60" s="9"/>
      <c r="H60" s="9">
        <f>200892-125207+305</f>
        <v>75990</v>
      </c>
      <c r="I60" s="9"/>
      <c r="J60" s="9">
        <v>77798</v>
      </c>
      <c r="K60" s="9"/>
    </row>
    <row r="61" spans="1:14" ht="13.5" customHeight="1" x14ac:dyDescent="0.25">
      <c r="A61" s="6"/>
      <c r="B61" s="3" t="s">
        <v>96</v>
      </c>
      <c r="C61" s="3"/>
      <c r="D61" s="3"/>
      <c r="E61" s="7" t="s">
        <v>97</v>
      </c>
      <c r="F61" s="62"/>
      <c r="G61" s="62">
        <f>SUM(F59:F60)</f>
        <v>547081</v>
      </c>
      <c r="H61" s="62"/>
      <c r="I61" s="62">
        <f>SUM(H59:H60)</f>
        <v>351704</v>
      </c>
      <c r="J61" s="62"/>
      <c r="K61" s="62">
        <f>SUM(J59:J60)</f>
        <v>353512</v>
      </c>
    </row>
    <row r="62" spans="1:14" ht="13.5" customHeight="1" x14ac:dyDescent="0.25">
      <c r="A62" s="63" t="s">
        <v>98</v>
      </c>
      <c r="B62" s="64"/>
      <c r="C62" s="64"/>
      <c r="D62" s="64"/>
      <c r="E62" s="65" t="s">
        <v>99</v>
      </c>
      <c r="F62" s="32"/>
      <c r="G62" s="30">
        <v>29639456</v>
      </c>
      <c r="H62" s="32"/>
      <c r="I62" s="30">
        <f>I34+I4+I41+I54+I57+I610+I48+I61+I40</f>
        <v>25691554.664999999</v>
      </c>
      <c r="J62" s="32"/>
      <c r="K62" s="30">
        <f>SUM(K34:K61)</f>
        <v>24970671</v>
      </c>
    </row>
    <row r="63" spans="1:14" ht="13.5" customHeight="1" x14ac:dyDescent="0.25">
      <c r="A63" s="66" t="s">
        <v>100</v>
      </c>
      <c r="B63" s="67"/>
      <c r="C63" s="67"/>
      <c r="D63" s="67"/>
      <c r="E63" s="68" t="s">
        <v>101</v>
      </c>
      <c r="F63" s="90"/>
      <c r="G63" s="91">
        <f>G29-G62</f>
        <v>595698</v>
      </c>
      <c r="H63" s="90"/>
      <c r="I63" s="91">
        <f>I29-I62</f>
        <v>435412.33500000089</v>
      </c>
      <c r="J63" s="90"/>
      <c r="K63" s="91">
        <f>K29-K62</f>
        <v>400145</v>
      </c>
    </row>
    <row r="64" spans="1:14" ht="13.5" customHeight="1" x14ac:dyDescent="0.25">
      <c r="A64" s="13"/>
      <c r="B64" s="15"/>
      <c r="C64" s="15"/>
      <c r="D64" s="15"/>
      <c r="E64" s="14"/>
      <c r="F64" s="92"/>
      <c r="G64" s="93"/>
      <c r="H64" s="92"/>
      <c r="I64" s="93"/>
      <c r="J64" s="92"/>
      <c r="K64" s="93"/>
    </row>
    <row r="65" spans="1:11" ht="13.5" customHeight="1" x14ac:dyDescent="0.25">
      <c r="A65" s="13"/>
      <c r="B65" s="15"/>
      <c r="C65" s="15"/>
      <c r="D65" s="15"/>
      <c r="E65" s="14"/>
      <c r="F65" s="110">
        <v>2025</v>
      </c>
      <c r="G65" s="111"/>
      <c r="H65" s="110">
        <v>2026</v>
      </c>
      <c r="I65" s="111"/>
      <c r="J65" s="110">
        <v>2027</v>
      </c>
      <c r="K65" s="111"/>
    </row>
    <row r="66" spans="1:11" ht="13.5" customHeight="1" x14ac:dyDescent="0.25">
      <c r="A66" s="13"/>
      <c r="B66" s="15"/>
      <c r="C66" s="15"/>
      <c r="D66" s="15"/>
      <c r="E66" s="14"/>
      <c r="F66" s="69" t="s">
        <v>2</v>
      </c>
      <c r="G66" s="69" t="s">
        <v>3</v>
      </c>
      <c r="H66" s="69" t="s">
        <v>2</v>
      </c>
      <c r="I66" s="69" t="s">
        <v>3</v>
      </c>
      <c r="J66" s="69" t="s">
        <v>2</v>
      </c>
      <c r="K66" s="69" t="s">
        <v>3</v>
      </c>
    </row>
    <row r="67" spans="1:11" ht="13.5" customHeight="1" x14ac:dyDescent="0.25">
      <c r="A67" s="58" t="s">
        <v>102</v>
      </c>
      <c r="B67" s="70"/>
      <c r="C67" s="70"/>
      <c r="D67" s="70"/>
      <c r="E67" s="60" t="s">
        <v>103</v>
      </c>
      <c r="F67" s="23"/>
      <c r="G67" s="23"/>
      <c r="H67" s="23"/>
      <c r="I67" s="23"/>
      <c r="J67" s="23"/>
      <c r="K67" s="23"/>
    </row>
    <row r="68" spans="1:11" ht="13.5" customHeight="1" x14ac:dyDescent="0.25">
      <c r="A68" s="43"/>
      <c r="B68" s="44" t="s">
        <v>104</v>
      </c>
      <c r="C68" s="44"/>
      <c r="D68" s="44"/>
      <c r="E68" s="45" t="s">
        <v>105</v>
      </c>
      <c r="F68" s="12"/>
      <c r="G68" s="12"/>
      <c r="H68" s="12"/>
      <c r="I68" s="12"/>
      <c r="J68" s="12"/>
      <c r="K68" s="12"/>
    </row>
    <row r="69" spans="1:11" ht="13.5" customHeight="1" x14ac:dyDescent="0.25">
      <c r="A69" s="43"/>
      <c r="B69" s="44" t="s">
        <v>106</v>
      </c>
      <c r="C69" s="44"/>
      <c r="D69" s="44"/>
      <c r="E69" s="45" t="s">
        <v>107</v>
      </c>
      <c r="F69" s="12"/>
      <c r="G69" s="12"/>
      <c r="H69" s="12"/>
      <c r="I69" s="12"/>
      <c r="J69" s="12"/>
      <c r="K69" s="12"/>
    </row>
    <row r="70" spans="1:11" ht="13.5" customHeight="1" x14ac:dyDescent="0.25">
      <c r="A70" s="43"/>
      <c r="B70" s="44"/>
      <c r="C70" s="44" t="s">
        <v>8</v>
      </c>
      <c r="D70" s="44"/>
      <c r="E70" s="45" t="s">
        <v>108</v>
      </c>
      <c r="F70" s="12"/>
      <c r="G70" s="12"/>
      <c r="H70" s="12"/>
      <c r="I70" s="12"/>
      <c r="J70" s="12"/>
      <c r="K70" s="12"/>
    </row>
    <row r="71" spans="1:11" ht="13.5" customHeight="1" x14ac:dyDescent="0.25">
      <c r="A71" s="43"/>
      <c r="B71" s="44"/>
      <c r="C71" s="44" t="s">
        <v>10</v>
      </c>
      <c r="D71" s="44"/>
      <c r="E71" s="45" t="s">
        <v>109</v>
      </c>
      <c r="F71" s="12"/>
      <c r="G71" s="12"/>
      <c r="H71" s="12"/>
      <c r="I71" s="12"/>
      <c r="J71" s="12"/>
      <c r="K71" s="12"/>
    </row>
    <row r="72" spans="1:11" ht="13.5" customHeight="1" x14ac:dyDescent="0.25">
      <c r="A72" s="43"/>
      <c r="B72" s="44"/>
      <c r="C72" s="44" t="s">
        <v>22</v>
      </c>
      <c r="D72" s="44"/>
      <c r="E72" s="45" t="s">
        <v>110</v>
      </c>
      <c r="F72" s="12"/>
      <c r="G72" s="12"/>
      <c r="H72" s="12"/>
      <c r="I72" s="12"/>
      <c r="J72" s="12"/>
      <c r="K72" s="12"/>
    </row>
    <row r="73" spans="1:11" ht="13.5" customHeight="1" x14ac:dyDescent="0.25">
      <c r="A73" s="43"/>
      <c r="B73" s="44"/>
      <c r="C73" s="44" t="s">
        <v>34</v>
      </c>
      <c r="D73" s="44"/>
      <c r="E73" s="45" t="s">
        <v>111</v>
      </c>
      <c r="F73" s="12"/>
      <c r="G73" s="12"/>
      <c r="H73" s="12"/>
      <c r="I73" s="12"/>
      <c r="J73" s="12"/>
      <c r="K73" s="12"/>
    </row>
    <row r="74" spans="1:11" ht="13.5" customHeight="1" x14ac:dyDescent="0.25">
      <c r="A74" s="43"/>
      <c r="B74" s="44" t="s">
        <v>112</v>
      </c>
      <c r="C74" s="44"/>
      <c r="D74" s="44"/>
      <c r="E74" s="45" t="s">
        <v>113</v>
      </c>
      <c r="F74" s="12"/>
      <c r="G74" s="12"/>
      <c r="H74" s="12"/>
      <c r="I74" s="12"/>
      <c r="J74" s="12"/>
      <c r="K74" s="12"/>
    </row>
    <row r="75" spans="1:11" ht="13.5" customHeight="1" x14ac:dyDescent="0.25">
      <c r="A75" s="6"/>
      <c r="B75" s="3" t="s">
        <v>114</v>
      </c>
      <c r="C75" s="3"/>
      <c r="D75" s="3"/>
      <c r="E75" s="7" t="s">
        <v>115</v>
      </c>
      <c r="F75" s="61"/>
      <c r="G75" s="61"/>
      <c r="H75" s="61"/>
      <c r="I75" s="61"/>
      <c r="J75" s="61"/>
      <c r="K75" s="61"/>
    </row>
    <row r="76" spans="1:11" ht="13.5" customHeight="1" x14ac:dyDescent="0.25">
      <c r="A76" s="43"/>
      <c r="B76" s="44"/>
      <c r="C76" s="44" t="s">
        <v>8</v>
      </c>
      <c r="D76" s="44"/>
      <c r="E76" s="45" t="s">
        <v>116</v>
      </c>
      <c r="F76" s="9">
        <v>1600</v>
      </c>
      <c r="G76" s="9"/>
      <c r="H76" s="9">
        <v>300</v>
      </c>
      <c r="I76" s="9"/>
      <c r="J76" s="9"/>
      <c r="K76" s="9"/>
    </row>
    <row r="77" spans="1:11" ht="13.5" customHeight="1" x14ac:dyDescent="0.25">
      <c r="A77" s="6"/>
      <c r="B77" s="3"/>
      <c r="C77" s="3" t="s">
        <v>10</v>
      </c>
      <c r="D77" s="3"/>
      <c r="E77" s="7" t="s">
        <v>117</v>
      </c>
      <c r="F77" s="62"/>
      <c r="G77" s="62"/>
      <c r="H77" s="62"/>
      <c r="I77" s="62"/>
      <c r="J77" s="62"/>
      <c r="K77" s="62"/>
    </row>
    <row r="78" spans="1:11" ht="13.5" customHeight="1" x14ac:dyDescent="0.25">
      <c r="A78" s="43"/>
      <c r="B78" s="44"/>
      <c r="C78" s="44" t="s">
        <v>22</v>
      </c>
      <c r="D78" s="44"/>
      <c r="E78" s="45" t="s">
        <v>118</v>
      </c>
      <c r="F78" s="9"/>
      <c r="G78" s="9"/>
      <c r="H78" s="9"/>
      <c r="I78" s="9"/>
      <c r="J78" s="9"/>
      <c r="K78" s="9"/>
    </row>
    <row r="79" spans="1:11" ht="13.5" customHeight="1" x14ac:dyDescent="0.25">
      <c r="A79" s="6"/>
      <c r="B79" s="3" t="s">
        <v>119</v>
      </c>
      <c r="C79" s="3"/>
      <c r="D79" s="3"/>
      <c r="E79" s="7" t="s">
        <v>120</v>
      </c>
      <c r="F79" s="62"/>
      <c r="G79" s="62">
        <v>1600</v>
      </c>
      <c r="H79" s="62"/>
      <c r="I79" s="62">
        <v>300</v>
      </c>
      <c r="J79" s="62"/>
      <c r="K79" s="62"/>
    </row>
    <row r="80" spans="1:11" ht="13.5" customHeight="1" x14ac:dyDescent="0.25">
      <c r="A80" s="43"/>
      <c r="B80" s="44" t="s">
        <v>121</v>
      </c>
      <c r="C80" s="44"/>
      <c r="D80" s="44"/>
      <c r="E80" s="45" t="s">
        <v>122</v>
      </c>
      <c r="F80" s="9"/>
      <c r="G80" s="9"/>
      <c r="H80" s="9"/>
      <c r="I80" s="9"/>
      <c r="J80" s="9"/>
      <c r="K80" s="9"/>
    </row>
    <row r="81" spans="1:11" ht="13.5" customHeight="1" x14ac:dyDescent="0.25">
      <c r="A81" s="27" t="s">
        <v>123</v>
      </c>
      <c r="B81" s="31"/>
      <c r="C81" s="31"/>
      <c r="D81" s="31"/>
      <c r="E81" s="28" t="s">
        <v>124</v>
      </c>
      <c r="F81" s="71"/>
      <c r="G81" s="71">
        <v>-1600</v>
      </c>
      <c r="H81" s="71"/>
      <c r="I81" s="71">
        <v>-300</v>
      </c>
      <c r="J81" s="71"/>
      <c r="K81" s="71">
        <v>0</v>
      </c>
    </row>
    <row r="82" spans="1:11" ht="13.5" customHeight="1" x14ac:dyDescent="0.25">
      <c r="A82" s="58" t="s">
        <v>125</v>
      </c>
      <c r="B82" s="70"/>
      <c r="C82" s="70"/>
      <c r="D82" s="70"/>
      <c r="E82" s="60" t="s">
        <v>126</v>
      </c>
      <c r="F82" s="25"/>
      <c r="G82" s="25"/>
      <c r="H82" s="25"/>
      <c r="I82" s="25"/>
      <c r="J82" s="25"/>
      <c r="K82" s="25"/>
    </row>
    <row r="83" spans="1:11" ht="13.5" customHeight="1" x14ac:dyDescent="0.25">
      <c r="A83" s="6"/>
      <c r="B83" s="3" t="s">
        <v>127</v>
      </c>
      <c r="C83" s="3"/>
      <c r="D83" s="3"/>
      <c r="E83" s="7" t="s">
        <v>128</v>
      </c>
      <c r="F83" s="61"/>
      <c r="G83" s="61"/>
      <c r="H83" s="61"/>
      <c r="I83" s="61"/>
      <c r="J83" s="61"/>
      <c r="K83" s="61"/>
    </row>
    <row r="84" spans="1:11" ht="13.5" customHeight="1" x14ac:dyDescent="0.25">
      <c r="A84" s="43"/>
      <c r="B84" s="44"/>
      <c r="C84" s="44" t="s">
        <v>8</v>
      </c>
      <c r="D84" s="44"/>
      <c r="E84" s="45" t="s">
        <v>129</v>
      </c>
      <c r="F84" s="12"/>
      <c r="G84" s="12"/>
      <c r="H84" s="12"/>
      <c r="I84" s="12"/>
      <c r="J84" s="12"/>
      <c r="K84" s="12"/>
    </row>
    <row r="85" spans="1:11" ht="13.5" customHeight="1" x14ac:dyDescent="0.25">
      <c r="A85" s="6"/>
      <c r="B85" s="3"/>
      <c r="C85" s="3" t="s">
        <v>10</v>
      </c>
      <c r="D85" s="3"/>
      <c r="E85" s="7" t="s">
        <v>130</v>
      </c>
      <c r="F85" s="61"/>
      <c r="G85" s="61"/>
      <c r="H85" s="61"/>
      <c r="I85" s="61"/>
      <c r="J85" s="61"/>
      <c r="K85" s="61"/>
    </row>
    <row r="86" spans="1:11" ht="13.5" customHeight="1" x14ac:dyDescent="0.25">
      <c r="A86" s="43"/>
      <c r="B86" s="44"/>
      <c r="C86" s="44" t="s">
        <v>22</v>
      </c>
      <c r="D86" s="44"/>
      <c r="E86" s="45" t="s">
        <v>131</v>
      </c>
      <c r="F86" s="12"/>
      <c r="G86" s="12"/>
      <c r="H86" s="12"/>
      <c r="I86" s="12"/>
      <c r="J86" s="12"/>
      <c r="K86" s="12"/>
    </row>
    <row r="87" spans="1:11" ht="13.5" customHeight="1" x14ac:dyDescent="0.25">
      <c r="A87" s="6"/>
      <c r="B87" s="3" t="s">
        <v>132</v>
      </c>
      <c r="C87" s="3"/>
      <c r="D87" s="3"/>
      <c r="E87" s="7" t="s">
        <v>133</v>
      </c>
      <c r="F87" s="61"/>
      <c r="G87" s="61"/>
      <c r="H87" s="61"/>
      <c r="I87" s="61"/>
      <c r="J87" s="61"/>
      <c r="K87" s="61"/>
    </row>
    <row r="88" spans="1:11" ht="13.5" customHeight="1" x14ac:dyDescent="0.25">
      <c r="A88" s="43"/>
      <c r="B88" s="44" t="s">
        <v>134</v>
      </c>
      <c r="C88" s="44"/>
      <c r="D88" s="44"/>
      <c r="E88" s="45" t="s">
        <v>135</v>
      </c>
      <c r="F88" s="12"/>
      <c r="G88" s="12"/>
      <c r="H88" s="12"/>
      <c r="I88" s="12"/>
      <c r="J88" s="12"/>
      <c r="K88" s="12"/>
    </row>
    <row r="89" spans="1:11" ht="13.5" customHeight="1" x14ac:dyDescent="0.25">
      <c r="A89" s="6"/>
      <c r="B89" s="3"/>
      <c r="C89" s="3" t="s">
        <v>8</v>
      </c>
      <c r="D89" s="3"/>
      <c r="E89" s="7" t="s">
        <v>129</v>
      </c>
      <c r="F89" s="61"/>
      <c r="G89" s="61"/>
      <c r="H89" s="61"/>
      <c r="I89" s="61"/>
      <c r="J89" s="61"/>
      <c r="K89" s="61"/>
    </row>
    <row r="90" spans="1:11" ht="13.5" customHeight="1" x14ac:dyDescent="0.25">
      <c r="A90" s="43"/>
      <c r="B90" s="44"/>
      <c r="C90" s="44" t="s">
        <v>10</v>
      </c>
      <c r="D90" s="44"/>
      <c r="E90" s="45" t="s">
        <v>130</v>
      </c>
      <c r="F90" s="12"/>
      <c r="G90" s="12"/>
      <c r="H90" s="12"/>
      <c r="I90" s="12"/>
      <c r="J90" s="12"/>
      <c r="K90" s="12"/>
    </row>
    <row r="91" spans="1:11" ht="13.5" customHeight="1" x14ac:dyDescent="0.25">
      <c r="A91" s="6"/>
      <c r="B91" s="3"/>
      <c r="C91" s="3" t="s">
        <v>22</v>
      </c>
      <c r="D91" s="3"/>
      <c r="E91" s="7" t="s">
        <v>131</v>
      </c>
      <c r="F91" s="61"/>
      <c r="G91" s="61"/>
      <c r="H91" s="61"/>
      <c r="I91" s="61"/>
      <c r="J91" s="61"/>
      <c r="K91" s="61"/>
    </row>
    <row r="92" spans="1:11" ht="13.5" customHeight="1" x14ac:dyDescent="0.25">
      <c r="A92" s="43"/>
      <c r="B92" s="44" t="s">
        <v>136</v>
      </c>
      <c r="C92" s="44"/>
      <c r="D92" s="44"/>
      <c r="E92" s="45" t="s">
        <v>137</v>
      </c>
      <c r="F92" s="12"/>
      <c r="G92" s="12"/>
      <c r="H92" s="12"/>
      <c r="I92" s="12"/>
      <c r="J92" s="12"/>
      <c r="K92" s="12"/>
    </row>
    <row r="93" spans="1:11" ht="13.5" customHeight="1" x14ac:dyDescent="0.25">
      <c r="A93" s="27" t="s">
        <v>138</v>
      </c>
      <c r="B93" s="31"/>
      <c r="C93" s="31"/>
      <c r="D93" s="31"/>
      <c r="E93" s="28" t="s">
        <v>139</v>
      </c>
      <c r="F93" s="72"/>
      <c r="G93" s="72"/>
      <c r="H93" s="72"/>
      <c r="I93" s="72"/>
      <c r="J93" s="72"/>
      <c r="K93" s="72"/>
    </row>
    <row r="94" spans="1:11" ht="13.5" customHeight="1" x14ac:dyDescent="0.25">
      <c r="A94" s="58" t="s">
        <v>140</v>
      </c>
      <c r="B94" s="70"/>
      <c r="C94" s="70"/>
      <c r="D94" s="70"/>
      <c r="E94" s="60" t="s">
        <v>141</v>
      </c>
      <c r="F94" s="23"/>
      <c r="G94" s="23"/>
      <c r="H94" s="23"/>
      <c r="I94" s="23"/>
      <c r="J94" s="23"/>
      <c r="K94" s="23"/>
    </row>
    <row r="95" spans="1:11" ht="13.5" customHeight="1" x14ac:dyDescent="0.25">
      <c r="A95" s="6"/>
      <c r="B95" s="3" t="s">
        <v>142</v>
      </c>
      <c r="C95" s="3"/>
      <c r="D95" s="3"/>
      <c r="E95" s="7" t="s">
        <v>143</v>
      </c>
      <c r="F95" s="61"/>
      <c r="G95" s="61"/>
      <c r="H95" s="61"/>
      <c r="I95" s="61"/>
      <c r="J95" s="61"/>
      <c r="K95" s="61"/>
    </row>
    <row r="96" spans="1:11" ht="13.5" customHeight="1" x14ac:dyDescent="0.25">
      <c r="A96" s="43"/>
      <c r="B96" s="44" t="s">
        <v>144</v>
      </c>
      <c r="C96" s="44"/>
      <c r="D96" s="44"/>
      <c r="E96" s="45" t="s">
        <v>145</v>
      </c>
      <c r="F96" s="8"/>
      <c r="G96" s="8"/>
      <c r="H96" s="8"/>
      <c r="I96" s="8"/>
      <c r="J96" s="8"/>
      <c r="K96" s="8"/>
    </row>
    <row r="97" spans="1:13" ht="13.5" customHeight="1" x14ac:dyDescent="0.25">
      <c r="A97" s="27" t="s">
        <v>146</v>
      </c>
      <c r="B97" s="31"/>
      <c r="C97" s="31"/>
      <c r="D97" s="31"/>
      <c r="E97" s="28" t="s">
        <v>147</v>
      </c>
      <c r="F97" s="72"/>
      <c r="G97" s="72"/>
      <c r="H97" s="72"/>
      <c r="I97" s="72"/>
      <c r="J97" s="72"/>
      <c r="K97" s="72"/>
    </row>
    <row r="98" spans="1:13" ht="13.5" customHeight="1" x14ac:dyDescent="0.25">
      <c r="A98" s="66" t="s">
        <v>148</v>
      </c>
      <c r="B98" s="67"/>
      <c r="C98" s="67"/>
      <c r="D98" s="67"/>
      <c r="E98" s="68"/>
      <c r="F98" s="18"/>
      <c r="G98" s="19">
        <f>G63+G81</f>
        <v>594098</v>
      </c>
      <c r="H98" s="18"/>
      <c r="I98" s="19">
        <f>I63+I81</f>
        <v>435112.33500000089</v>
      </c>
      <c r="J98" s="18"/>
      <c r="K98" s="19">
        <f>K63</f>
        <v>400145</v>
      </c>
    </row>
    <row r="99" spans="1:13" ht="13.5" customHeight="1" x14ac:dyDescent="0.25">
      <c r="A99" s="75" t="s">
        <v>149</v>
      </c>
      <c r="B99" s="59"/>
      <c r="C99" s="59"/>
      <c r="D99" s="59"/>
      <c r="E99" s="76"/>
      <c r="F99" s="24"/>
      <c r="G99" s="26">
        <v>31906</v>
      </c>
      <c r="H99" s="24"/>
      <c r="I99" s="26">
        <f>31906-305</f>
        <v>31601</v>
      </c>
      <c r="J99" s="24"/>
      <c r="K99" s="26">
        <f>31906-2111</f>
        <v>29795</v>
      </c>
    </row>
    <row r="100" spans="1:13" ht="13.5" customHeight="1" x14ac:dyDescent="0.25">
      <c r="A100" s="20" t="s">
        <v>150</v>
      </c>
      <c r="B100" s="21"/>
      <c r="C100" s="21"/>
      <c r="D100" s="21"/>
      <c r="E100" s="22"/>
      <c r="F100" s="73"/>
      <c r="G100" s="74">
        <f>G98-G99</f>
        <v>562192</v>
      </c>
      <c r="H100" s="73"/>
      <c r="I100" s="74">
        <f>I98-I99</f>
        <v>403511.33500000089</v>
      </c>
      <c r="J100" s="73"/>
      <c r="K100" s="74">
        <f>K98-K99</f>
        <v>370350</v>
      </c>
      <c r="M100" s="105"/>
    </row>
  </sheetData>
  <mergeCells count="9">
    <mergeCell ref="J1:K1"/>
    <mergeCell ref="J31:K31"/>
    <mergeCell ref="J65:K65"/>
    <mergeCell ref="F1:G1"/>
    <mergeCell ref="F31:G31"/>
    <mergeCell ref="F65:G65"/>
    <mergeCell ref="H1:I1"/>
    <mergeCell ref="H31:I31"/>
    <mergeCell ref="H65:I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0750-2A1D-4D8F-AE35-23ABE1E19C86}">
  <dimension ref="A1:E20"/>
  <sheetViews>
    <sheetView workbookViewId="0">
      <selection activeCell="E26" sqref="E26"/>
    </sheetView>
  </sheetViews>
  <sheetFormatPr defaultRowHeight="13.5" customHeight="1" x14ac:dyDescent="0.25"/>
  <cols>
    <col min="1" max="1" width="5.140625" customWidth="1"/>
    <col min="2" max="2" width="44.28515625" customWidth="1"/>
    <col min="3" max="5" width="20" customWidth="1"/>
    <col min="9" max="9" width="16" customWidth="1"/>
    <col min="10" max="10" width="22.140625" customWidth="1"/>
  </cols>
  <sheetData>
    <row r="1" spans="1:5" ht="13.5" customHeight="1" x14ac:dyDescent="0.25">
      <c r="A1" s="15"/>
      <c r="B1" s="14"/>
      <c r="C1" s="77" t="s">
        <v>175</v>
      </c>
      <c r="D1" s="77" t="s">
        <v>176</v>
      </c>
      <c r="E1" s="77" t="s">
        <v>177</v>
      </c>
    </row>
    <row r="2" spans="1:5" ht="13.5" customHeight="1" x14ac:dyDescent="0.25">
      <c r="A2" s="15"/>
      <c r="B2" s="14"/>
      <c r="C2" s="78" t="s">
        <v>151</v>
      </c>
      <c r="D2" s="78" t="s">
        <v>151</v>
      </c>
      <c r="E2" s="78" t="s">
        <v>151</v>
      </c>
    </row>
    <row r="3" spans="1:5" ht="13.5" customHeight="1" x14ac:dyDescent="0.25">
      <c r="A3" s="36" t="s">
        <v>152</v>
      </c>
      <c r="B3" s="36" t="s">
        <v>153</v>
      </c>
      <c r="C3" s="36"/>
      <c r="D3" s="36"/>
      <c r="E3" s="36"/>
    </row>
    <row r="4" spans="1:5" ht="13.5" customHeight="1" x14ac:dyDescent="0.25">
      <c r="A4" s="79" t="s">
        <v>6</v>
      </c>
      <c r="B4" s="80" t="s">
        <v>154</v>
      </c>
      <c r="C4" s="81"/>
      <c r="D4" s="81"/>
      <c r="E4" s="81"/>
    </row>
    <row r="5" spans="1:5" ht="13.5" customHeight="1" x14ac:dyDescent="0.25">
      <c r="A5" s="79" t="s">
        <v>42</v>
      </c>
      <c r="B5" s="80" t="s">
        <v>155</v>
      </c>
      <c r="C5" s="81"/>
      <c r="D5" s="81"/>
      <c r="E5" s="81"/>
    </row>
    <row r="6" spans="1:5" ht="13.5" customHeight="1" x14ac:dyDescent="0.25">
      <c r="A6" s="79" t="s">
        <v>44</v>
      </c>
      <c r="B6" s="80" t="s">
        <v>156</v>
      </c>
      <c r="C6" s="81">
        <v>70110</v>
      </c>
      <c r="D6" s="81">
        <v>49139</v>
      </c>
      <c r="E6" s="81">
        <v>45000</v>
      </c>
    </row>
    <row r="7" spans="1:5" ht="13.5" customHeight="1" x14ac:dyDescent="0.25">
      <c r="A7" s="79" t="s">
        <v>46</v>
      </c>
      <c r="B7" s="80" t="s">
        <v>157</v>
      </c>
      <c r="C7" s="81"/>
      <c r="D7" s="81"/>
      <c r="E7" s="81"/>
    </row>
    <row r="8" spans="1:5" ht="13.5" customHeight="1" x14ac:dyDescent="0.25">
      <c r="A8" s="79" t="s">
        <v>48</v>
      </c>
      <c r="B8" s="80" t="s">
        <v>158</v>
      </c>
      <c r="C8" s="81"/>
      <c r="D8" s="81"/>
      <c r="E8" s="81"/>
    </row>
    <row r="9" spans="1:5" ht="13.5" customHeight="1" x14ac:dyDescent="0.25">
      <c r="A9" s="36" t="s">
        <v>159</v>
      </c>
      <c r="B9" s="36" t="s">
        <v>160</v>
      </c>
      <c r="C9" s="36"/>
      <c r="D9" s="36"/>
      <c r="E9" s="36"/>
    </row>
    <row r="10" spans="1:5" ht="13.5" customHeight="1" x14ac:dyDescent="0.25">
      <c r="A10" s="79" t="s">
        <v>6</v>
      </c>
      <c r="B10" s="80" t="s">
        <v>161</v>
      </c>
      <c r="C10" s="81"/>
      <c r="D10" s="81"/>
      <c r="E10" s="81"/>
    </row>
    <row r="11" spans="1:5" ht="13.5" customHeight="1" x14ac:dyDescent="0.25">
      <c r="A11" s="79" t="s">
        <v>42</v>
      </c>
      <c r="B11" s="80" t="s">
        <v>162</v>
      </c>
      <c r="C11" s="82">
        <v>390390</v>
      </c>
      <c r="D11" s="82">
        <f>321665.93-(321665.93*10/100)</f>
        <v>289499.337</v>
      </c>
      <c r="E11" s="82">
        <f>311500-(311500*10/100)</f>
        <v>280350</v>
      </c>
    </row>
    <row r="12" spans="1:5" ht="13.5" customHeight="1" x14ac:dyDescent="0.25">
      <c r="A12" s="79" t="s">
        <v>44</v>
      </c>
      <c r="B12" s="80" t="s">
        <v>163</v>
      </c>
      <c r="C12" s="81">
        <v>43192</v>
      </c>
      <c r="D12" s="81">
        <f>22080.72-(22080.72*10/100)</f>
        <v>19872.648000000001</v>
      </c>
      <c r="E12" s="81"/>
    </row>
    <row r="13" spans="1:5" ht="13.5" customHeight="1" x14ac:dyDescent="0.25">
      <c r="A13" s="79" t="s">
        <v>46</v>
      </c>
      <c r="B13" s="80" t="s">
        <v>164</v>
      </c>
      <c r="C13" s="81"/>
      <c r="D13" s="81"/>
      <c r="E13" s="81"/>
    </row>
    <row r="14" spans="1:5" ht="13.5" customHeight="1" x14ac:dyDescent="0.25">
      <c r="A14" s="79" t="s">
        <v>48</v>
      </c>
      <c r="B14" s="80" t="s">
        <v>165</v>
      </c>
      <c r="C14" s="81"/>
      <c r="D14" s="81"/>
      <c r="E14" s="81"/>
    </row>
    <row r="15" spans="1:5" ht="13.5" customHeight="1" x14ac:dyDescent="0.25">
      <c r="A15" s="79" t="s">
        <v>57</v>
      </c>
      <c r="B15" s="83" t="s">
        <v>166</v>
      </c>
      <c r="C15" s="81">
        <v>58500</v>
      </c>
      <c r="D15" s="81">
        <f>50000-(50000*10/100)</f>
        <v>45000</v>
      </c>
      <c r="E15" s="81">
        <v>45000</v>
      </c>
    </row>
    <row r="16" spans="1:5" ht="13.5" customHeight="1" x14ac:dyDescent="0.25">
      <c r="A16" s="84" t="s">
        <v>59</v>
      </c>
      <c r="B16" s="80" t="s">
        <v>167</v>
      </c>
      <c r="C16" s="81"/>
      <c r="D16" s="81"/>
      <c r="E16" s="81"/>
    </row>
    <row r="17" spans="1:5" ht="13.5" customHeight="1" x14ac:dyDescent="0.25">
      <c r="A17" s="36" t="s">
        <v>168</v>
      </c>
      <c r="B17" s="36" t="s">
        <v>169</v>
      </c>
      <c r="C17" s="36"/>
      <c r="D17" s="36"/>
      <c r="E17" s="36"/>
    </row>
    <row r="18" spans="1:5" ht="13.5" customHeight="1" x14ac:dyDescent="0.25">
      <c r="A18" s="79" t="s">
        <v>6</v>
      </c>
      <c r="B18" s="80" t="s">
        <v>170</v>
      </c>
      <c r="C18" s="81"/>
      <c r="D18" s="81"/>
      <c r="E18" s="81"/>
    </row>
    <row r="19" spans="1:5" ht="13.5" customHeight="1" x14ac:dyDescent="0.25">
      <c r="A19" s="79" t="s">
        <v>42</v>
      </c>
      <c r="B19" s="80" t="s">
        <v>171</v>
      </c>
      <c r="C19" s="81"/>
      <c r="D19" s="81"/>
      <c r="E19" s="81"/>
    </row>
    <row r="20" spans="1:5" ht="13.5" customHeight="1" x14ac:dyDescent="0.25">
      <c r="A20" s="85"/>
      <c r="B20" s="86" t="s">
        <v>172</v>
      </c>
      <c r="C20" s="87">
        <f>SUM(C4:C19)</f>
        <v>562192</v>
      </c>
      <c r="D20" s="87">
        <f>SUM(D4:D19)</f>
        <v>403510.98499999999</v>
      </c>
      <c r="E20" s="87">
        <f>SUM(E4:E19)</f>
        <v>370350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EC83BB852BB45B43EB3628FB43EA7" ma:contentTypeVersion="14" ma:contentTypeDescription="Creare un nuovo documento." ma:contentTypeScope="" ma:versionID="abace42c4fd9d46ad6f96b2da0a9a60d">
  <xsd:schema xmlns:xsd="http://www.w3.org/2001/XMLSchema" xmlns:xs="http://www.w3.org/2001/XMLSchema" xmlns:p="http://schemas.microsoft.com/office/2006/metadata/properties" xmlns:ns2="0beda824-8911-43fa-b1a0-effaf066d01a" xmlns:ns3="428f5b70-13ba-42f3-9f69-e56fa61f1434" targetNamespace="http://schemas.microsoft.com/office/2006/metadata/properties" ma:root="true" ma:fieldsID="6448c8b2697c50837c8b95bf4f5ee567" ns2:_="" ns3:_="">
    <xsd:import namespace="0beda824-8911-43fa-b1a0-effaf066d01a"/>
    <xsd:import namespace="428f5b70-13ba-42f3-9f69-e56fa61f1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a824-8911-43fa-b1a0-effaf066d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ec27cb7f-9b06-4ee2-a9f4-26f96675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f5b70-13ba-42f3-9f69-e56fa61f143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44710b5-bbfc-4075-bdc1-3bbf1bc8a505}" ma:internalName="TaxCatchAll" ma:showField="CatchAllData" ma:web="428f5b70-13ba-42f3-9f69-e56fa61f1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da824-8911-43fa-b1a0-effaf066d01a">
      <Terms xmlns="http://schemas.microsoft.com/office/infopath/2007/PartnerControls"/>
    </lcf76f155ced4ddcb4097134ff3c332f>
    <TaxCatchAll xmlns="428f5b70-13ba-42f3-9f69-e56fa61f14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536D0-4961-406B-98E9-AEEE1853A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a824-8911-43fa-b1a0-effaf066d01a"/>
    <ds:schemaRef ds:uri="428f5b70-13ba-42f3-9f69-e56fa61f1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F2E0B-29B1-4130-984F-5F69C2645DE9}">
  <ds:schemaRefs>
    <ds:schemaRef ds:uri="http://schemas.microsoft.com/office/2006/metadata/properties"/>
    <ds:schemaRef ds:uri="http://schemas.microsoft.com/office/infopath/2007/PartnerControls"/>
    <ds:schemaRef ds:uri="0beda824-8911-43fa-b1a0-effaf066d01a"/>
    <ds:schemaRef ds:uri="428f5b70-13ba-42f3-9f69-e56fa61f1434"/>
  </ds:schemaRefs>
</ds:datastoreItem>
</file>

<file path=customXml/itemProps3.xml><?xml version="1.0" encoding="utf-8"?>
<ds:datastoreItem xmlns:ds="http://schemas.openxmlformats.org/officeDocument/2006/customXml" ds:itemID="{38E68DDD-4AFB-405F-95C8-911A4A711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bdg eco 2025</vt:lpstr>
      <vt:lpstr>bdg inv 2025</vt:lpstr>
      <vt:lpstr>bdg eco trienn</vt:lpstr>
      <vt:lpstr>bdg inv trienn</vt:lpstr>
      <vt:lpstr>'bdg eco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D'odorico</dc:creator>
  <cp:lastModifiedBy>Federica Melozzi</cp:lastModifiedBy>
  <cp:lastPrinted>2024-12-09T09:23:04Z</cp:lastPrinted>
  <dcterms:created xsi:type="dcterms:W3CDTF">2024-12-05T14:39:18Z</dcterms:created>
  <dcterms:modified xsi:type="dcterms:W3CDTF">2026-07-03T11:38:44Z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0x010100CBAEC83BB852BB45B43EB3628FB43EA7</vt:lpwstr>
  </property>
  <property fmtid="{D5CDD505-2E9C-101B-9397-08002B2CF9AE}" pid="3" name="MediaServiceImageTags">
    <vt:lpwstr/>
  </property>
</Properties>
</file>